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3.P&amp;O\CAO GGZ\cao 2022 - 2024\Generatiepact\"/>
    </mc:Choice>
  </mc:AlternateContent>
  <bookViews>
    <workbookView xWindow="-120" yWindow="-120" windowWidth="23280" windowHeight="12600" firstSheet="1" activeTab="5"/>
  </bookViews>
  <sheets>
    <sheet name="Voor leden cao community" sheetId="18" state="hidden" r:id="rId1"/>
    <sheet name="Inleiding" sheetId="9" r:id="rId2"/>
    <sheet name="Stap 1 Toets deelname" sheetId="7" r:id="rId3"/>
    <sheet name="Stap 2 Salaris en verlof" sheetId="5" r:id="rId4"/>
    <sheet name="Stap 3 Pensioen berekenen" sheetId="11" r:id="rId5"/>
    <sheet name="Stap 4 Informatie en vervolg" sheetId="14" r:id="rId6"/>
    <sheet name="Salarisadministratie" sheetId="17" state="hidden" r:id="rId7"/>
    <sheet name="Beheergegevens" sheetId="15" state="hidden" r:id="rId8"/>
  </sheets>
  <definedNames>
    <definedName name="_xlnm.Print_Area" localSheetId="5">'Stap 4 Informatie en vervolg'!$B$2:$C$28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5" l="1"/>
  <c r="I35" i="15"/>
  <c r="I33" i="15"/>
  <c r="I45" i="15"/>
  <c r="B32" i="15"/>
  <c r="B34" i="15" s="1"/>
  <c r="D13" i="17"/>
  <c r="D15" i="17" s="1"/>
  <c r="D17" i="17" s="1"/>
  <c r="D11" i="17"/>
  <c r="D9" i="17"/>
  <c r="D7" i="17"/>
  <c r="I34" i="15"/>
  <c r="B48" i="5" l="1"/>
  <c r="D21" i="17"/>
  <c r="D23" i="17" s="1"/>
  <c r="D25" i="17"/>
  <c r="D58" i="15"/>
  <c r="D57" i="15"/>
  <c r="I32" i="15"/>
  <c r="B46" i="5" l="1"/>
  <c r="D59" i="15"/>
  <c r="D37" i="5" l="1"/>
  <c r="B33" i="5"/>
  <c r="E60" i="11" l="1"/>
  <c r="E67" i="5"/>
  <c r="D18" i="7"/>
  <c r="B47" i="11" l="1"/>
  <c r="B53" i="11"/>
  <c r="B50" i="11"/>
  <c r="B14" i="14" l="1"/>
  <c r="D21" i="15"/>
  <c r="D14" i="15"/>
  <c r="D13" i="15"/>
  <c r="D12" i="15"/>
  <c r="D11" i="15"/>
  <c r="D10" i="15"/>
  <c r="D18" i="15" l="1"/>
  <c r="B12" i="7" s="1"/>
  <c r="B23" i="14" l="1"/>
  <c r="B22" i="14"/>
  <c r="B21" i="14"/>
  <c r="B37" i="5" l="1"/>
  <c r="B29" i="5"/>
  <c r="D29" i="5" l="1"/>
  <c r="B44" i="15" s="1"/>
  <c r="D53" i="5" s="1"/>
  <c r="B28" i="15"/>
  <c r="C29" i="5"/>
  <c r="D26" i="11" s="1"/>
  <c r="C38" i="5"/>
  <c r="B41" i="5"/>
  <c r="D33" i="5"/>
  <c r="D41" i="5" s="1"/>
  <c r="C51" i="15"/>
  <c r="D38" i="5"/>
  <c r="D30" i="5"/>
  <c r="B46" i="15" l="1"/>
  <c r="B29" i="15"/>
  <c r="C33" i="5"/>
  <c r="C34" i="5" s="1"/>
  <c r="C28" i="15"/>
  <c r="C29" i="15" s="1"/>
  <c r="C30" i="5"/>
  <c r="F51" i="15"/>
  <c r="G51" i="15" s="1"/>
  <c r="D51" i="15"/>
  <c r="D42" i="5"/>
  <c r="D34" i="5"/>
  <c r="I44" i="15"/>
  <c r="D46" i="5" l="1"/>
  <c r="D29" i="15"/>
  <c r="B47" i="15"/>
  <c r="D52" i="5"/>
  <c r="B38" i="15"/>
  <c r="B39" i="15"/>
  <c r="C41" i="5"/>
  <c r="C42" i="5" s="1"/>
  <c r="D28" i="15"/>
  <c r="C50" i="15" s="1"/>
  <c r="I46" i="15"/>
  <c r="I47" i="15"/>
  <c r="I38" i="15"/>
  <c r="I39" i="15"/>
  <c r="C47" i="5" l="1"/>
  <c r="C46" i="5"/>
  <c r="D49" i="5"/>
  <c r="D48" i="5"/>
  <c r="B40" i="15"/>
  <c r="B50" i="15"/>
  <c r="B41" i="15" l="1"/>
  <c r="D50" i="15"/>
  <c r="F50" i="15"/>
  <c r="G50" i="15" s="1"/>
  <c r="I40" i="15"/>
  <c r="I41" i="15"/>
  <c r="C49" i="5" l="1"/>
  <c r="C48" i="5"/>
  <c r="I51" i="15"/>
  <c r="I50" i="15"/>
  <c r="C52" i="5" l="1"/>
  <c r="C53" i="5"/>
</calcChain>
</file>

<file path=xl/sharedStrings.xml><?xml version="1.0" encoding="utf-8"?>
<sst xmlns="http://schemas.openxmlformats.org/spreadsheetml/2006/main" count="192" uniqueCount="168">
  <si>
    <t>Hoeveel uren per week werk je nu?</t>
  </si>
  <si>
    <t>Te werken uren per week</t>
  </si>
  <si>
    <t>Te werken uren per jaar*</t>
  </si>
  <si>
    <t>Vakantie-uren</t>
  </si>
  <si>
    <t>LFB uren</t>
  </si>
  <si>
    <t>Wat is je bruto maandsalaris?</t>
  </si>
  <si>
    <t>Neem van je salarisstrook het bedrag over dat in de kolom 'Tabelloon' bij **** Salaris staat vermeld.</t>
  </si>
  <si>
    <t>Op hoeveel LFB uren heb je jaarlijks recht?</t>
  </si>
  <si>
    <t>Vul jouw gegevens in</t>
  </si>
  <si>
    <t>Jouw persoonlijke berekening Generatiepact</t>
  </si>
  <si>
    <t>Opbouw pensioen op basis van**</t>
  </si>
  <si>
    <t>Vragen?</t>
  </si>
  <si>
    <t>Je pensioen bij deelname aan het Generatiepact</t>
  </si>
  <si>
    <t>Je salaris en verlof tijdens het Generatiepact</t>
  </si>
  <si>
    <t>Check of je aan de voorwaarden van het Generatiepact voldoet</t>
  </si>
  <si>
    <t>Voor- en achternaam</t>
  </si>
  <si>
    <t>Personeelsnummer</t>
  </si>
  <si>
    <t>Ga verder met stap 3 voor inzage in de gevolgen voor je pensioen</t>
  </si>
  <si>
    <t>Naar Stap 3 Pensioen berekenen</t>
  </si>
  <si>
    <t>Naar stap 4 Informatiebehoefte en vervolgstappen</t>
  </si>
  <si>
    <t>Naar Stap 2 Salaris en verlof generatiepact berekenen</t>
  </si>
  <si>
    <t>Stap 2 Salaris en verlof berekenen</t>
  </si>
  <si>
    <t>Wat betekent het Generatiepact voor jou</t>
  </si>
  <si>
    <t>Stap 3 Pensioen berekenen</t>
  </si>
  <si>
    <t>Stap 1 Mogelijkheid deelname toetsen</t>
  </si>
  <si>
    <t>Wat is er mogelijk met een restant aan LFB uren?</t>
  </si>
  <si>
    <t>Bepaal je informatiebehoefte</t>
  </si>
  <si>
    <t>Geef aan welke keuze op jou van toepassing is:</t>
  </si>
  <si>
    <t>Wat zijn jouw persoonlijke vervolgstappen?</t>
  </si>
  <si>
    <t>Ingevuld door</t>
  </si>
  <si>
    <t>Informatiebehoefte en vervolgstappen Generatiepact</t>
  </si>
  <si>
    <t>Stap 4 Informatiebehoefte en vervolgstappen bepalen</t>
  </si>
  <si>
    <t>Voldoe je aan de voorwaarden van het generatiepact?</t>
  </si>
  <si>
    <t>Hoera! Je voldoet aan de voorwaarden om deel te kunnen nemen aan het Generatiepact.
Ga verder met stap 2 om de gevolgen voor je salaris en verlofuren te berekenen.</t>
  </si>
  <si>
    <t>Je voldoet helaas niet aan de voorwaarden om deel te kunnen nemen aan het generatiepact.</t>
  </si>
  <si>
    <t>Beheergegevens t.b.v. automatisch invullen gegevens</t>
  </si>
  <si>
    <t>Tabblad Stap 1 Toets deelname</t>
  </si>
  <si>
    <t>Laatste vraag met Ja beantwoord</t>
  </si>
  <si>
    <t>Geen enkele vraag met nee beantwoord:</t>
  </si>
  <si>
    <t>Vragen met Nee beantwoord</t>
  </si>
  <si>
    <t>Een of meerdere vragen met Nee beantwoord</t>
  </si>
  <si>
    <t>Tabblad Stap 4 Informatie en vervolgstappen</t>
  </si>
  <si>
    <t>Gekozen optie</t>
  </si>
  <si>
    <t>Teksten Tabblad Stap 1 Toets Deelname | Pas de breedte van deze kolom NIET aan</t>
  </si>
  <si>
    <t>Keuze 1 Geen behoefte aan meer informatie</t>
  </si>
  <si>
    <t>Keuze 2 Behoefte aan bruto-netto berekening</t>
  </si>
  <si>
    <t>Dit blad verbergen vóór publicatie document</t>
  </si>
  <si>
    <t>8. Beantwoord de vragen van onderdeel 1 Gegevens.</t>
  </si>
  <si>
    <t>11. Ga naar het jaar waarin je wilt deelnemen aan het Generatiepact en kies de betreffende maand.</t>
  </si>
  <si>
    <t xml:space="preserve">       In te vullen aantal uren per week</t>
  </si>
  <si>
    <t>13. Vul onderstaand aantal uren in bij "Het aantal uren per week dat u blijft werken".</t>
  </si>
  <si>
    <t>Overweeg je aan de regeling deel te nemen? Bepaal je informatiebehoefte en de vervolgstappen.</t>
  </si>
  <si>
    <t>Doorloop de volgende stappen en krijg inzicht in wat deelname aan het Generatiepact voor jou betekent</t>
  </si>
  <si>
    <t>Terug naar de inleiding</t>
  </si>
  <si>
    <t>Het generatiepact kan een aantrekkelijke regeling zijn als je minder wilt werken voorafgaande aan je pensioen. Om je te ondersteunen bij jouw keuze of je gebruik wilt maken van de regeling en wat de gevolgen zijn voor je salaris, verlof en pensioen, hebben we deze tool ontwikkeld. Aan de hand hiervan, krijg je inzicht in het volgende:
1. Of je aan de voorwaarden voldoet om deel te mogen nemen aan het Generatiepact
2. Wat de gevolgen zijn voor je het aantal uren dat je werkt
3. Wat de gevolgen zijn voor je salaris
4. Wat de gevolgen zijn voor je verlofopbouw
5. Wat de gevolgen zijn voor je pensioen
6. Of en welke behoefte je hebt aan meer informatie
7. Welke vervolgstappen nodig zijn om aan het generatiepact te kunnen deelnemen</t>
  </si>
  <si>
    <t>Beantwoord onderstaande vragen om te toetsen of je aan de voorwaarden voldoet en gebruik kunt maken aan het generatiepact.</t>
  </si>
  <si>
    <t>Na het invullen van jouw gegevens krijg je inzage in het aantal te werken uren en een indicatie van het bruto maandsalaris bij deelname aan het generatiepact. Je kan dit vergelijken met je huidige situatie en de situatie waarbij je minder gaat werken en geen gebruik maakt van het generatiepact. Aan deze berekening kunnen geen rechten ontleend worden.</t>
  </si>
  <si>
    <t>1. Open je internetbrowser en ga naar www.pfzw.nl</t>
  </si>
  <si>
    <t>2. Klik op "Mijn PFZW" en log in.</t>
  </si>
  <si>
    <t>6. Klik links op Mijn pensioenplan.</t>
  </si>
  <si>
    <t>7. Ga naar "Nieuw pensioenplan maken" en/of "Start met mijn pensioenplan".</t>
  </si>
  <si>
    <t>9. Na het beantwoorden van de vragen start onderdeel 2 Leeftijd, pensioen en werk.</t>
  </si>
  <si>
    <t>10. Klik op het icoontje van de kalender bij "Leeftijd waarmee je wilt plannen".</t>
  </si>
  <si>
    <t>12. Selecteer de optie "Minder werken".</t>
  </si>
  <si>
    <t>14. Klik op "Bereken mijn inkomsten".</t>
  </si>
  <si>
    <t>17. Klik op het "potloodje" bij het getoonde bedrag onder "Gevolgen voor uw inkomen".</t>
  </si>
  <si>
    <t>18. Wijzig het bedrag naar € 1 (je kan geen € 0 invullen) en klik op "Bedrag aanpassen".</t>
  </si>
  <si>
    <t>Tabblad Stap 2 Salaris en verlof</t>
  </si>
  <si>
    <t>Pensioenopbouw</t>
  </si>
  <si>
    <t>Verschil 1</t>
  </si>
  <si>
    <t>Verschil 2</t>
  </si>
  <si>
    <t>Keuze 3 Ik heb nog vragen</t>
  </si>
  <si>
    <t>4. Controleer of de opties "Netto per maand' en "Met AOW" geselecteerd zijn en pas deze zonodig aan.</t>
  </si>
  <si>
    <r>
      <t xml:space="preserve">* Het getoonde aantal uren is </t>
    </r>
    <r>
      <rPr>
        <u/>
        <sz val="12"/>
        <color theme="1"/>
        <rFont val="Arial"/>
        <family val="2"/>
      </rPr>
      <t>ongeveer</t>
    </r>
    <r>
      <rPr>
        <sz val="12"/>
        <color theme="1"/>
        <rFont val="Arial"/>
        <family val="2"/>
      </rPr>
      <t xml:space="preserve"> het aantal te werken uren per jaar, wanneer je je opgebouwde vakantie en LFB uren elk jaar volledig
  opneemt. In de berekening is geen rekening gehouden met de opbouw en opname van uren feestdagencompensatie.</t>
    </r>
  </si>
  <si>
    <t>Percentage t..b.v. salaris</t>
  </si>
  <si>
    <t>Met deelname</t>
  </si>
  <si>
    <t>Zonder deelname</t>
  </si>
  <si>
    <t>Huidig</t>
  </si>
  <si>
    <t>Wordt</t>
  </si>
  <si>
    <t>Percentage salaris</t>
  </si>
  <si>
    <t>Heb je een restant aan LFB uren, dan kan dat van invloed zijn bij het bepalen van het moment waarop je wilt deelnemen aan het generatiepact. Je hebt twee mogelijkheden:
1. Je neemt de uren voorafgaande aan je deelname volledig op. Op deze manier kun je alvast minder werken, ontvang je je volledige salaris
    en bouw je volledig pensioen, vakantie-verlof en nieuwe LFB uren op.
2. Het restant aan LFB uren voorafgaande aan je deelname aan het generatiepact, wordt dan verminderd met het percentage dat je minder
    gaat werken. Je hoeft namelijk ook minder LFB uren op te nemen om dezelfde periode vrij te zijn als in de periode waarin je nog niet
    deelnam aan het generatiepact. Per saldo hou je hetzelfde aantal weken aan LFB verlof over.</t>
  </si>
  <si>
    <t>1. Heb je een arbeidsovereenkomst voor meer dan 24 uur per week?</t>
  </si>
  <si>
    <t>3. Bereik je bij de beoogde start van je deelname binnen maximaal 4 jaar de (geprognotiseerde) AOW leefijd?</t>
  </si>
  <si>
    <t>Stel je vraag aan het Informatiepunt Personeel</t>
  </si>
  <si>
    <t xml:space="preserve">Je hebt aangegeven dat je over alle informatie beschikt om zelfstandig een besluit te nemen of je wilt deelnemen aan de regeling en met ingang van welke datum.
Neem contact op met je leidinggevende en maak afspraken over 
1. de start van jouw deelname aan het generatiepact (deelnemen kan alleen vanaf de 1e van de maand)
2. de inhoud van je werkzaamheden, aangezien je minder gaat werken
3. het overdragen van een deel van je werkzaamheden aan collega(‘s)
4. je werktijden en (indien van toepassing) je werkpatroon
5. Wanneer je leidinggevende de MSS mutatie m.b.t. je deelname invult
</t>
  </si>
  <si>
    <t>Als je je pensioopbouw wilt aanvullen tot 100% van je huidige dienstverbanduren</t>
  </si>
  <si>
    <t>Dan vraag je een offerte aan bij het pensioenfonds PFZW. Volg daarvoor de stappen van de instructie:</t>
  </si>
  <si>
    <t>Voor het uitvoeren van een bruto netto berekening</t>
  </si>
  <si>
    <t>Huidige dienstverbanduren</t>
  </si>
  <si>
    <t>Nieuwe dienstverbanduren</t>
  </si>
  <si>
    <t>Nieuwe dienstverbandprecentage</t>
  </si>
  <si>
    <t>Te werken uren tijdens Generatiepact</t>
  </si>
  <si>
    <t>Salaris op basis van</t>
  </si>
  <si>
    <t>Naam</t>
  </si>
  <si>
    <t>Gewenste ingangsdatum deelname</t>
  </si>
  <si>
    <t>Gewenste ingangsdatum</t>
  </si>
  <si>
    <t>Informatie voor Salarisadministratie</t>
  </si>
  <si>
    <r>
      <rPr>
        <sz val="12"/>
        <color theme="1"/>
        <rFont val="Arial"/>
        <family val="2"/>
      </rPr>
      <t>Stap 0 Klik bovenaan op</t>
    </r>
    <r>
      <rPr>
        <b/>
        <sz val="12"/>
        <color theme="1"/>
        <rFont val="Arial"/>
        <family val="2"/>
      </rPr>
      <t xml:space="preserve"> 'Bewerken inschakelen' </t>
    </r>
    <r>
      <rPr>
        <sz val="12"/>
        <color theme="1"/>
        <rFont val="Arial"/>
        <family val="2"/>
      </rPr>
      <t>als je een melding krijgt dat het bestand in een veilige weergave is geopend</t>
    </r>
  </si>
  <si>
    <t xml:space="preserve">      Toelichting:
      Dit is het aantal uren waarover je pensioen opbouwt (het aantal uren dat je gaat werken opgehoogd met de helft van het vershil tussen je oude en nieuwe uren)
      Let op: bovenstaande uren zijn alleen goed berekend als je op het tabblad "Stap 2 Salaris en Verlof" je gegevens correct hebt ingevuld.</t>
  </si>
  <si>
    <t>In stap 2 en 3 heb je inzicht gekregen in de gevolgen voor je salaris, verlof en je pensioen. In deze laatste stap bepaal je of je voldoende informatie en kennis hebt, om een weloverwogen keuze te maken of je wel of niet wilt deelnemen en wat voor jou de gewenste ingangsdatum is. Heb je behoefte aan meer informatie, dan helpen we je natuurlijk graag verder. 
Na het maken van je keuze lees je welke stappen je moet nemen in vervolg op het invullen van deze tool.</t>
  </si>
  <si>
    <r>
      <t xml:space="preserve">1. </t>
    </r>
    <r>
      <rPr>
        <b/>
        <sz val="12"/>
        <color theme="1"/>
        <rFont val="Arial"/>
        <family val="2"/>
      </rPr>
      <t>Ik heb geen verdere vragen of informatiebehoefte, omdat</t>
    </r>
    <r>
      <rPr>
        <sz val="12"/>
        <color theme="1"/>
        <rFont val="Arial"/>
        <family val="2"/>
      </rPr>
      <t xml:space="preserve"> 
    ik de financiële gevolgen voor mijn salaris zelf goed heb onderzocht, 
    ik goed inzage heb in de gevolgen voor mijn pensioen,
    ik weet wat de gevolgen zijn voor mijn verlofuren bij deelname aan het generatiepact,
    ik de informatie op Personeel en Salaris goed gelezen heb en 
    ik op de hoogte ben van de arbeidsrechtelijke gevolgen die deelname aan de regeling heeft.  </t>
    </r>
  </si>
  <si>
    <r>
      <t xml:space="preserve">2. </t>
    </r>
    <r>
      <rPr>
        <b/>
        <sz val="12"/>
        <color theme="1"/>
        <rFont val="Arial"/>
        <family val="2"/>
      </rPr>
      <t>Ik heb alleen behoefte aan een bruto-netto berekening van mijn salaris. Ik heb geen verdere vragen of informatiebehoefte</t>
    </r>
    <r>
      <rPr>
        <sz val="12"/>
        <color theme="1"/>
        <rFont val="Arial"/>
        <family val="2"/>
      </rPr>
      <t xml:space="preserve">, </t>
    </r>
    <r>
      <rPr>
        <b/>
        <sz val="12"/>
        <color theme="1"/>
        <rFont val="Arial"/>
        <family val="2"/>
      </rPr>
      <t xml:space="preserve">omdat
   </t>
    </r>
    <r>
      <rPr>
        <sz val="12"/>
        <color theme="1"/>
        <rFont val="Arial"/>
        <family val="2"/>
      </rPr>
      <t xml:space="preserve"> ik de financiële gevolgen voor mijn salaris zelf goed heb onderzocht, 
    ik inzage heb in de gevolgen voor mijn pensioen, 
    ik weet wat de gevolgen zijn voor mijn verlofuren bij deelname aan het generatiepact, 
    ik de informatie op Personeel en Salaris goed gelezen heb en 
    ik op de hoogte ben van de arbeidsrechtelijke gevolgen die deelname aan de regeling heeft. </t>
    </r>
  </si>
  <si>
    <r>
      <t xml:space="preserve">3. </t>
    </r>
    <r>
      <rPr>
        <b/>
        <sz val="12"/>
        <color theme="1"/>
        <rFont val="Arial"/>
        <family val="2"/>
      </rPr>
      <t xml:space="preserve">Ik heb nog vragen over de regelingen die ik graag beantwoord wil zien. 
    </t>
    </r>
    <r>
      <rPr>
        <sz val="12"/>
        <color theme="1"/>
        <rFont val="Arial"/>
        <family val="2"/>
      </rPr>
      <t>Daarna kan ik pas een weloverwogen besluit kan nemen of ik wel of niet wil deelnemen aan de regeling. 
    Mogelijk wil ik ook een bruto-netto berekening van mijn salaris ontvangen.</t>
    </r>
  </si>
  <si>
    <r>
      <t xml:space="preserve">Je hebt aangegeven behoefte te hebben aan bruto-netto berekening. We maken je erop attent dat we alleen een berekening kunnen maken </t>
    </r>
    <r>
      <rPr>
        <i/>
        <sz val="12"/>
        <color theme="1"/>
        <rFont val="Arial"/>
        <family val="2"/>
      </rPr>
      <t>zonder</t>
    </r>
    <r>
      <rPr>
        <sz val="12"/>
        <color theme="1"/>
        <rFont val="Arial"/>
        <family val="2"/>
      </rPr>
      <t xml:space="preserve"> aanvulling van je pensioen. Daarvoor is namelijk een offerte van het PFZW noodzakelijk.
Vraag de berekening aan via de link onderaan dit formulier 
1. Selecteer Generatiepact en geef aan dat je een bruto netto berekening wilt ontvangen. 
2. Voeg als bijlage dit opgeslagen document toe. Zonder ingevuld document (in ieder geval stap 1, 2 en 4), voeren we geen berekeningen uit.
Besluit je na inzicht in je salaris om deel te nemen aan het generatiepact, neem dan contact op met je leidinggevende en maak afspraken over
1. de start van jouw deelname aan het generatiepact (deelnemen kan alleen vanaf de 1e van de maand)
2. de inhoud van je werkzaamheden, aangezien je minder gaat werken
3. het overdragen van een deel van je werkzaamheden aan collega(‘s)
4. je werktijden en (indien van toepassing) je werkpatroon
5. Wanneer je leidinggevende de MSS mutatie m.b.t. je deelname invult</t>
    </r>
  </si>
  <si>
    <t>Je huidige situatie</t>
  </si>
  <si>
    <t>Als je minder gaat werken door deel te nemen aan het Generatiepact</t>
  </si>
  <si>
    <t>Als je minder gaat werken 
zonder deelname aan het Generatiepact</t>
  </si>
  <si>
    <t>Bruto salaris bij deelname</t>
  </si>
  <si>
    <t>Bruto maandsalaris</t>
  </si>
  <si>
    <t>Compensatie</t>
  </si>
  <si>
    <t>Totaal</t>
  </si>
  <si>
    <t>**  In het berekende salaris is géén rekening gehouden met de onregelmatigheidstoeslag, vergoedingen voor aanwezigheids,-
     bereikbaarheids- en crisisdiensten en overige bruto (onkosten)vergoedingen die je ontvangt. 
     Ook is de vakantietoeslag en eindejaarsuitkering niet meegenomen in deze berekening.</t>
  </si>
  <si>
    <t>Bruto salaris per maand**</t>
  </si>
  <si>
    <t>Teksten Tabblad Stap 2 Salaris en verlof | Pas de breedte van deze kolom NIET aan</t>
  </si>
  <si>
    <t>Teksten Tabblad Stap 4 Informatie en vervolgstappen | Pas de breedte van deze kolom NIET aan</t>
  </si>
  <si>
    <t>Bruto salaris zonder deelname</t>
  </si>
  <si>
    <t>Bruto salaris huidige situatie</t>
  </si>
  <si>
    <t>Verschil met huidg</t>
  </si>
  <si>
    <t>Verschil met huidig</t>
  </si>
  <si>
    <r>
      <t xml:space="preserve">5. Is het aantal uren dat je contractueel in dienst bent, de afgelopen 12 maanden hetzelfde gebleven of 
    eventueel minder geworden (maar dus </t>
    </r>
    <r>
      <rPr>
        <i/>
        <sz val="12"/>
        <color theme="1"/>
        <rFont val="Arial"/>
        <family val="2"/>
      </rPr>
      <t>niet</t>
    </r>
    <r>
      <rPr>
        <sz val="12"/>
        <color theme="1"/>
        <rFont val="Arial"/>
        <family val="2"/>
      </rPr>
      <t xml:space="preserve"> meer)?</t>
    </r>
  </si>
  <si>
    <t>Overzicht netto inkomen per maand vanaf AOW leeftijd op basis van ingevulde gegevens Mijn PFZW</t>
  </si>
  <si>
    <r>
      <t xml:space="preserve">5. Vul hieronder de </t>
    </r>
    <r>
      <rPr>
        <b/>
        <sz val="12"/>
        <color theme="1"/>
        <rFont val="Arial"/>
        <family val="2"/>
      </rPr>
      <t xml:space="preserve">vet gedrukte </t>
    </r>
    <r>
      <rPr>
        <sz val="12"/>
        <color theme="1"/>
        <rFont val="Arial"/>
        <family val="2"/>
      </rPr>
      <t>bedragen in die bovenaan de grafieken staan vermeld.
    Zie je maar twee grafieken met bedragen? Vul dan het eerste bedrag in bij "1e bedrag (Nu)" en het tweede bedrag in bij "3e bedrag (pens./aow)"</t>
    </r>
  </si>
  <si>
    <r>
      <t xml:space="preserve">16. Vul hieronder de </t>
    </r>
    <r>
      <rPr>
        <b/>
        <sz val="12"/>
        <color theme="1"/>
        <rFont val="Arial"/>
        <family val="2"/>
      </rPr>
      <t>vetgedrukte</t>
    </r>
    <r>
      <rPr>
        <sz val="12"/>
        <color theme="1"/>
        <rFont val="Arial"/>
        <family val="2"/>
      </rPr>
      <t xml:space="preserve"> bedragen in, die bovenaan de </t>
    </r>
    <r>
      <rPr>
        <u/>
        <sz val="12"/>
        <color theme="1"/>
        <rFont val="Arial"/>
        <family val="2"/>
      </rPr>
      <t>laatste twee</t>
    </r>
    <r>
      <rPr>
        <sz val="12"/>
        <color theme="1"/>
        <rFont val="Arial"/>
        <family val="2"/>
      </rPr>
      <t xml:space="preserve"> gratfieken staan vermeld.</t>
    </r>
  </si>
  <si>
    <r>
      <t xml:space="preserve">20. Vul hieronder de </t>
    </r>
    <r>
      <rPr>
        <b/>
        <sz val="12"/>
        <color theme="1"/>
        <rFont val="Arial"/>
        <family val="2"/>
      </rPr>
      <t>vetgedrukte</t>
    </r>
    <r>
      <rPr>
        <sz val="12"/>
        <color theme="1"/>
        <rFont val="Arial"/>
        <family val="2"/>
      </rPr>
      <t xml:space="preserve"> bedragen in, die bovenaan de </t>
    </r>
    <r>
      <rPr>
        <u/>
        <sz val="12"/>
        <color theme="1"/>
        <rFont val="Arial"/>
        <family val="2"/>
      </rPr>
      <t>laatste twee</t>
    </r>
    <r>
      <rPr>
        <sz val="12"/>
        <color theme="1"/>
        <rFont val="Arial"/>
        <family val="2"/>
      </rPr>
      <t xml:space="preserve"> grafieken staan vermeld.</t>
    </r>
  </si>
  <si>
    <r>
      <t xml:space="preserve">Vergelijk in Mijn PFZW de verschillende situaties door onderstaande stappen door te lopen.
</t>
    </r>
    <r>
      <rPr>
        <b/>
        <sz val="12"/>
        <color theme="1"/>
        <rFont val="Arial"/>
        <family val="2"/>
      </rPr>
      <t>Hulp nodig bij het invullen van de gegevens in PFZW?</t>
    </r>
    <r>
      <rPr>
        <sz val="12"/>
        <color theme="1"/>
        <rFont val="Arial"/>
        <family val="2"/>
      </rPr>
      <t xml:space="preserve"> 
Vraag een familielid, vriend of vriendin of neem contact op met het PFZW.</t>
    </r>
  </si>
  <si>
    <t>Stap 1 Inkomen berekenen vanaf de AOW leeftijd bij pensioenopbouw tijdens Generatiepact op basis van je oorspronkelijke dienstverbanduren</t>
  </si>
  <si>
    <t>Stap 2 Inkomen berekenen bij opbouw pensioen enkel en alleen over je nieuwe salaris in combinatie met opname van een deel van je ouderdomspensioen</t>
  </si>
  <si>
    <t>15. In het overzicht zie je een indicatie van je netto inkomen wanneer je vanaf je deelname aan het generatiepact alleen pensioen opbouwt over je nieuwe salaris en 
       je je inkomen aanvult met een deel van je ouderdomspensioen. Dit bedrag is inclusief eindejaarsuitkering, maar exclusief vakantietoeslag. 
       Ook wordt een indicatie van je netto inkomen getoond vanaf je AOW leeftijd, bestaande uit de AOW uitkering en je pensioen.</t>
  </si>
  <si>
    <t>3. In het overzicht zie je een indicatie van het netto inkomen dat je ontvangt als je je pensioenopbouw volledig voortzet.
    Dit is exclusief 8% vakantietoeslag die je jaarlijks in de maand mei ontvangt.</t>
  </si>
  <si>
    <t>Via Mijn PFZW krijg je inzage in de gevolgen voor de hoogte van je pensioen als je deelneemt aan het Generatiepact. Je kan kiezen uit de volgende mogelijkheden:
1. Je bouwt pensioen over het salaris dat gebaseerd is op je oorspronkelijke aantal dienstverbanduren, 
    dus over het aantal uren dat je voorafgaande aan je deelname aan het Generatiepact werkzaam bent.
2. Je bouwt alleen pensioen op over je nieuwe salaris en vult je verminderde inkomen aan door alvast een deel van je ouderdomspensioen op te nemen.
3. Je bouwt alleen pensioen op over je nieuwe salaris. Je ouderdomspensioen neem je pas op zodra je de AOW  (pensioengerechtigde) leeftijd bereikt hebt.</t>
  </si>
  <si>
    <t>Stap 3 Inkomen berekenen bij opbouw pensioen enkel en alleen over je nieuwe salaris.</t>
  </si>
  <si>
    <t xml:space="preserve">19. In het zie je een indicatie van je netto inkomen je AOW leeftijd (bestaande uit AOW en pensioen), als je vanaf je deelname aan het Generatiepact 
      alleen over je nieuwe salaris pensioen opbouwt. Dit is exclusief 8% vakantietoeslag die je jaarlijks in de maand mei ontvangt. </t>
  </si>
  <si>
    <t>Bedrag bij leeftijd deelname Generatiepact</t>
  </si>
  <si>
    <t>Bedrag bij leeftijd AOW/pens.</t>
  </si>
  <si>
    <t>Bedragbij leeftijd deelname Generatiepact</t>
  </si>
  <si>
    <t>Bedrag bij leeftijd  AOW/pens</t>
  </si>
  <si>
    <t>Bedrag bij 'Nu'</t>
  </si>
  <si>
    <t>Bedrag bij leeftijd AOW/pens</t>
  </si>
  <si>
    <t>Bedrag bij huidige leeftijd</t>
  </si>
  <si>
    <t>Bij opbouw van je pensioen over enkel en alleen je nieuwe salaris in combinatie met de opname van een deel van je ouderschapspensioen 
vanaf je deelname aan het generatiepact, is volgens de berekening van het PFZW je netto inkomen inclusief AOW:</t>
  </si>
  <si>
    <t>Bij opbouw van je pensioen over enkel en alleen je nieuwe salaris zonder opname van een deel van je pensioen, 
is volgens de berekening van het PFZW je netto inkomen inclusief AOW:</t>
  </si>
  <si>
    <t>Bij aanvulling van je pensioenopouw tot je salaris gebaseerd op 100% van je oorspronkelijke dienstverbanduren,  
is volgens de berekening van het PFZW je netto inkomen inclusief AOW:</t>
  </si>
  <si>
    <t>4. Ben je van plan om voor minimaal 3 maanden of langer deel te nemen aan het Generatiepact?</t>
  </si>
  <si>
    <t>Generatiepact berekend versie 1</t>
  </si>
  <si>
    <r>
      <t xml:space="preserve">Je hebt aangegeven vragen te hebben over de regeling en misschien behoefte te hebben aan een bruto-netto berekening van je salaris. We maken je erop attent dat we alleen een berekening kunnen maken zonder aanvulling van je pensioen. Daarvoor is namelijk een offerte van het PFZW noodzakelijk.
Neem contact op met het </t>
    </r>
    <r>
      <rPr>
        <sz val="12"/>
        <color rgb="FFFF0000"/>
        <rFont val="Arial"/>
        <family val="2"/>
      </rPr>
      <t>Informatiepunt Personeel</t>
    </r>
    <r>
      <rPr>
        <sz val="12"/>
        <color theme="1"/>
        <rFont val="Arial"/>
        <family val="2"/>
      </rPr>
      <t xml:space="preserve">
Dat doe je via </t>
    </r>
    <r>
      <rPr>
        <sz val="12"/>
        <color rgb="FFFF0000"/>
        <rFont val="Arial"/>
        <family val="2"/>
      </rPr>
      <t>012 345 67 89</t>
    </r>
    <r>
      <rPr>
        <sz val="12"/>
        <color theme="1"/>
        <rFont val="Arial"/>
        <family val="2"/>
      </rPr>
      <t>. We zijn bereikbaar op werkdagen van maandag tot en met vrijdag van 9 tot 16 uur. We beantwoorden graag je vragen en kunnen daarna een proefberekening aanvragen. Je vraag stellen kan ook via de link verderop op dit formulier.
Besluit je vervolgens om deel te nemen aan het generatiepact, neem dan contact op met je leidinggevende en maak afspraken over
1. de start van jouw deelname aan het generatiepact (deelnemen kan alleen vanaf de 1e van de maand)
2. de inhoud van je werkzaamheden, aangezien je minder gaat werken
3. het overdragen van een deel van je werkzaamheden aan collega(‘s)
4. je werktijden en (indien van toepassing) je werkpatroon
5. Wanneer je leidinggevende de MSS mutatie m.b.t. je deelname invult</t>
    </r>
  </si>
  <si>
    <t>Percentage Aanvulling Generatiepact</t>
  </si>
  <si>
    <t>Dag ggz collega,</t>
  </si>
  <si>
    <r>
      <t xml:space="preserve">We hebben deze tool ontwikkeld zodat medewerkers zelf kunnen berekenen wat het effect is op het salaris, verlof, pensioen en uren als men deelneemt aan het Generatiepact.
</t>
    </r>
    <r>
      <rPr>
        <b/>
        <sz val="12"/>
        <color theme="1"/>
        <rFont val="Arial"/>
        <family val="2"/>
      </rPr>
      <t xml:space="preserve">De tool bestaat uit een viertal stappen
</t>
    </r>
    <r>
      <rPr>
        <sz val="12"/>
        <color theme="1"/>
        <rFont val="Arial"/>
        <family val="2"/>
      </rPr>
      <t xml:space="preserve">
1. Toets of men aan de voorwaarden voldoet
2. Berekenen gevolgen salaris, uren en verlof
3. Berekenen gevolgen pensio aan de hand van Mijn PFZW
4. Bepalen informatiebehoefte en vervolgstappen</t>
    </r>
  </si>
  <si>
    <r>
      <t>Pas op bepaalde plekken de informatie aan</t>
    </r>
    <r>
      <rPr>
        <sz val="12"/>
        <color theme="1"/>
        <rFont val="Arial"/>
        <family val="2"/>
      </rPr>
      <t xml:space="preserve">
Deze berekeningstool bevat berijfsspecifieke informatie. Hieronder de plaatsen waar dit het geval is, zodat je deze kunt aanpassen.
</t>
    </r>
    <r>
      <rPr>
        <u/>
        <sz val="12"/>
        <color theme="1"/>
        <rFont val="Arial"/>
        <family val="2"/>
      </rPr>
      <t>Stap 1. Inleiding</t>
    </r>
    <r>
      <rPr>
        <sz val="12"/>
        <color theme="1"/>
        <rFont val="Arial"/>
        <family val="2"/>
      </rPr>
      <t xml:space="preserve">
Onderaan staan de contactgegevens van de afdeling die men kan benaderen als men hulp nodig heeft met invullen.</t>
    </r>
  </si>
  <si>
    <r>
      <rPr>
        <u/>
        <sz val="12"/>
        <color theme="1"/>
        <rFont val="Arial"/>
        <family val="2"/>
      </rPr>
      <t>Stap 2 Salaris en verlof</t>
    </r>
    <r>
      <rPr>
        <sz val="12"/>
        <color theme="1"/>
        <rFont val="Arial"/>
        <family val="2"/>
      </rPr>
      <t xml:space="preserve">
1. Onder "Wat is je bruto maandsalaris" staan een verwijzing
2. Onder "Op hoeveel LFB uren heb je jaarlijks recht" staat een verrwijzing naar de verlofkaart
</t>
    </r>
  </si>
  <si>
    <r>
      <rPr>
        <u/>
        <sz val="12"/>
        <color theme="1"/>
        <rFont val="Arial"/>
        <family val="2"/>
      </rPr>
      <t>Stap 4 Informatie en vervolgstappen</t>
    </r>
    <r>
      <rPr>
        <sz val="12"/>
        <color theme="1"/>
        <rFont val="Arial"/>
        <family val="2"/>
      </rPr>
      <t xml:space="preserve">
De medewerker heeft 3 keuzes t.a.v. de informatiebehoefte:
1. Men weet voldoende en heeft geen vragen of behoefte aan een salarisberekening
2. Men weet voldoende, heeft geen vragen, maar wil wel een salarisberekening
3. Men heetf vragen en wil na beantwoorden van de vragen mogelijk een salarisberekening
Afhankelijk van de gemaakte keuze, verschijnen onderaan bepaalde teksten.
Deze teksten staan vermeld op het tabblad "Beheergegevens" en zijn op dit tabblad Geel gearceerd. Pas je de informatie hier aan, dan wordt na het maken van de keuze bij stap 4 de betreffende informatie getoond. 
</t>
    </r>
  </si>
  <si>
    <t>Extra gegevens bij keuze 2 van Stap 4
Kiest men voor keuze 2, dan verschijnt er een extra link. Bij ons kan men via deze link een bruto/netto berekening aanvragen in TopDesk. Je kan de link aanpassen en bijvoorbeeld koppelen aan een e-mailadres. Al naar gelang hetgeen van toepassing is in jouw organisatie.</t>
  </si>
  <si>
    <t>Link naar naar document Offerte aanvragen aanpassen (ook stap 4)
Onderaan Stap 4 staat standaard de link naar het document 'Offerte vrijwillige voortzetting pensioen aanvragen' (dit in een instructie voor het invullen van het PFZW document). Pas de link aan naar waar men het document bij jouw organsiatie kan vinden (mocht je hiervan gebruik willen maken) of naar het document van PFZW op de website van PFZW.</t>
  </si>
  <si>
    <r>
      <t xml:space="preserve">Voorzie elk tabblad van een wachtwoord
</t>
    </r>
    <r>
      <rPr>
        <sz val="12"/>
        <color theme="1"/>
        <rFont val="Arial"/>
        <family val="2"/>
      </rPr>
      <t>Om te voorkomen dat formules worden overschreven en de berekeningen niet meer uitgevoerd kunnen worden, doe je er goed aan elk tabblad te beveiligen met een wachtwoord. Dat doe je via Opmaak (in de groep Cellen in het lint), Blad beveiligen. Geef tweemaal een wachtwoord in (en zorg dat je deze onthoudt).</t>
    </r>
  </si>
  <si>
    <r>
      <t xml:space="preserve">Tabblad Salarisadministratie
</t>
    </r>
    <r>
      <rPr>
        <sz val="12"/>
        <color theme="1"/>
        <rFont val="Arial"/>
        <family val="2"/>
      </rPr>
      <t>Bepaal zelf of het tabblad Salarisadministratie relevant is. Wij vragen het ingevulde document mee te sturen met de aanvraag voor een bruto/netto berekening. De salarisadministratie kan het verborgen tabblad dan zichtbaar maken en de gegevens overnemen in het salarissysteem. Wel zo makkelijk.</t>
    </r>
  </si>
  <si>
    <t>Verberg de tabbladden Salarisadministratie, Beheergegevens en Voor leden van ….</t>
  </si>
  <si>
    <t>Heb je je document aangepast? Verberg dan de tabbladden Salarisadministratie, Beheergegevens en Voor leden van de cao community. Deze zijn voor medewerkers niet relevant.</t>
  </si>
  <si>
    <r>
      <rPr>
        <b/>
        <sz val="12"/>
        <color theme="1"/>
        <rFont val="Arial"/>
        <family val="2"/>
      </rPr>
      <t>Klik met de muis op elk tabblad bovenaan op de eerste cel</t>
    </r>
    <r>
      <rPr>
        <sz val="12"/>
        <color theme="1"/>
        <rFont val="Arial"/>
        <family val="2"/>
      </rPr>
      <t xml:space="preserve">
Klik met de muis op elk tabblad even bovenaan op de eerste cel. Dit zorgt er voor dat bij het invullen het tabblad bovenaan "opent" in plaats van ergens op een plek onderaan het tabbald.</t>
    </r>
  </si>
  <si>
    <r>
      <t xml:space="preserve">Klik op het tabblad Inleiding en sla het bestand op
</t>
    </r>
    <r>
      <rPr>
        <sz val="12"/>
        <color theme="1"/>
        <rFont val="Arial"/>
        <family val="2"/>
      </rPr>
      <t>Voordat je het bestand publiceert, klik je eerst op het tabbald Inleiding. Als een medewerker het bestand opent, opent het bestand netjes bij de inleiding en kan de medewerker aan de slag met invullen.</t>
    </r>
  </si>
  <si>
    <r>
      <rPr>
        <b/>
        <sz val="12"/>
        <color theme="1"/>
        <rFont val="Arial"/>
        <family val="2"/>
      </rPr>
      <t>Vragen of een foutje ontdekt?</t>
    </r>
    <r>
      <rPr>
        <sz val="12"/>
        <color theme="1"/>
        <rFont val="Arial"/>
        <family val="2"/>
      </rPr>
      <t xml:space="preserve">
Plaats je vraag of reactie in de community cao ggz bij dit document (te vinden bij het onderdeel 'Voorbeelden van leden'). Ik ontvang dan een mail en zal zo snel als mogelijk reageren.
</t>
    </r>
    <r>
      <rPr>
        <b/>
        <sz val="12"/>
        <color theme="1"/>
        <rFont val="Arial"/>
        <family val="2"/>
      </rPr>
      <t xml:space="preserve">Heb je zelf ook handige documenten?
</t>
    </r>
    <r>
      <rPr>
        <sz val="12"/>
        <color theme="1"/>
        <rFont val="Arial"/>
        <family val="2"/>
      </rPr>
      <t>Plaats ze in de community. Zo kunnen we samen zorgen voor een succesvolle implementatie van alle nieuwe regelingen!</t>
    </r>
    <r>
      <rPr>
        <b/>
        <sz val="12"/>
        <color theme="1"/>
        <rFont val="Arial"/>
        <family val="2"/>
      </rPr>
      <t xml:space="preserve">
</t>
    </r>
    <r>
      <rPr>
        <sz val="12"/>
        <color theme="1"/>
        <rFont val="Arial"/>
        <family val="2"/>
      </rPr>
      <t xml:space="preserve">
Veel succes met de implementatie van het Generatiepact!
Vriendelijke groet
Ivanka Jirka
Procesmanager PSA/HR 
Parnassia Groep</t>
    </r>
  </si>
  <si>
    <t>De gele informatie kan aangepast worden. Deze wordt getoond afhankelijk van de gemaakte keuze van de medewerker bij stap 4.</t>
  </si>
  <si>
    <r>
      <t xml:space="preserve">Test het document
</t>
    </r>
    <r>
      <rPr>
        <sz val="12"/>
        <color theme="1"/>
        <rFont val="Arial"/>
        <family val="2"/>
      </rPr>
      <t>Vul het document zelf in om te kijken of alles nog goed werkt. Werkt het naar behoren, dan kun je het publiceren.</t>
    </r>
  </si>
  <si>
    <t>Heb je hulp nodig bij het invullen van deze berekeningstool? Neem dan contact op met afdeling HR.
Voor persoonlijk advies loop je eerst alle stappen door.</t>
  </si>
  <si>
    <t>2. Ben je ten minste vijf jaar onafgebroken in dienst bij Zeeuwse Gronden in een belastende functie?
    (Je werkt in een belastende functie als je overwegend direct cliëntgebonden taken/werkzaamheden hebt bij 
    de begeleiding, verzorging, verpleging of behandeling of als je werkzaam bent als beveiliger of 
    als schoonmaker).</t>
  </si>
  <si>
    <t>Ga naar je verlofkaart in Afas Insite klik op het Verlofportaal en neem het aantal uren in het laatste rijtje over dat staat vermeld bij het onderdeel LFB van dit jaar</t>
  </si>
  <si>
    <t>Let op!
De berekeningen in Mijn PFZW hebben alleen betrekking op je pensioen bij het PFZW. Als je pensioen hebt opgebouwd bij andere pensioenfondsen, informeer dan naar de hoogte van het pensioen dat je bij deze pensioenfondsen ontvangt vanaf je AOW (pensioengerechtigde) leeftijd. Aan de berekeningen van Mijn PFZW kun je geen rechten ontlenen bij Zeeuwse Gronden</t>
  </si>
  <si>
    <t>Offerte vrijwillige voortzetting pensioenopbouw aanvragen</t>
  </si>
  <si>
    <t>Voor de berekeningen van Stap 2 heb je je laatste salarisstrook nodig en je verlofoverzicht. Beide vind je in Afas Insite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</si>
</sst>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 #,##0;&quot;€&quot;\ \-#,##0"/>
    <numFmt numFmtId="44" formatCode="_ &quot;€&quot;\ * #,##0.00_ ;_ &quot;€&quot;\ * \-#,##0.00_ ;_ &quot;€&quot;\ * &quot;-&quot;??_ ;_ @_ "/>
    <numFmt numFmtId="43" formatCode="_ * #,##0.00_ ;_ * \-#,##0.00_ ;_ * &quot;-&quot;??_ ;_ @_ "/>
    <numFmt numFmtId="164" formatCode="0.0"/>
    <numFmt numFmtId="165" formatCode="[$-413]d\ mmmm\ yyyy;@"/>
    <numFmt numFmtId="166" formatCode="&quot;€&quot;\ #,##0.00"/>
  </numFmts>
  <fonts count="23" x14ac:knownFonts="1">
    <font>
      <sz val="10"/>
      <color theme="1"/>
      <name val="Arial"/>
      <family val="2"/>
    </font>
    <font>
      <sz val="10"/>
      <color theme="1"/>
      <name val="Arial"/>
      <family val="2"/>
    </font>
    <font>
      <u/>
      <sz val="10"/>
      <color theme="10"/>
      <name val="Arial"/>
      <family val="2"/>
    </font>
    <font>
      <sz val="12"/>
      <color theme="1"/>
      <name val="Arial"/>
      <family val="2"/>
    </font>
    <font>
      <b/>
      <sz val="12"/>
      <color theme="1"/>
      <name val="Arial"/>
      <family val="2"/>
    </font>
    <font>
      <u/>
      <sz val="12"/>
      <color theme="10"/>
      <name val="Arial"/>
      <family val="2"/>
    </font>
    <font>
      <b/>
      <sz val="16"/>
      <color theme="1"/>
      <name val="Arial"/>
      <family val="2"/>
    </font>
    <font>
      <i/>
      <sz val="10"/>
      <color theme="1"/>
      <name val="Arial"/>
      <family val="2"/>
    </font>
    <font>
      <i/>
      <sz val="12"/>
      <color theme="1"/>
      <name val="Arial"/>
      <family val="2"/>
    </font>
    <font>
      <u/>
      <sz val="12"/>
      <color theme="1"/>
      <name val="Arial"/>
      <family val="2"/>
    </font>
    <font>
      <b/>
      <sz val="14"/>
      <color theme="1"/>
      <name val="Arial"/>
      <family val="2"/>
    </font>
    <font>
      <sz val="14"/>
      <color theme="1"/>
      <name val="Arial"/>
      <family val="2"/>
    </font>
    <font>
      <b/>
      <sz val="10"/>
      <color theme="1"/>
      <name val="Arial"/>
      <family val="2"/>
    </font>
    <font>
      <i/>
      <sz val="10"/>
      <name val="Arial"/>
      <family val="2"/>
    </font>
    <font>
      <sz val="8"/>
      <color rgb="FF000000"/>
      <name val="Segoe UI"/>
      <family val="2"/>
    </font>
    <font>
      <sz val="10"/>
      <color rgb="FFFF0000"/>
      <name val="Arial"/>
      <family val="2"/>
    </font>
    <font>
      <sz val="12"/>
      <color theme="0" tint="-0.499984740745262"/>
      <name val="Arial"/>
      <family val="2"/>
    </font>
    <font>
      <sz val="10"/>
      <color theme="0" tint="-0.499984740745262"/>
      <name val="Arial"/>
      <family val="2"/>
    </font>
    <font>
      <i/>
      <sz val="10"/>
      <color rgb="FFFF0000"/>
      <name val="Arial"/>
      <family val="2"/>
    </font>
    <font>
      <b/>
      <sz val="12"/>
      <name val="Arial"/>
      <family val="2"/>
    </font>
    <font>
      <sz val="12"/>
      <name val="Arial"/>
      <family val="2"/>
    </font>
    <font>
      <sz val="16"/>
      <color theme="1"/>
      <name val="Arial"/>
      <family val="2"/>
    </font>
    <font>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right/>
      <top/>
      <bottom style="thin">
        <color indexed="64"/>
      </bottom>
      <diagonal/>
    </border>
    <border>
      <left/>
      <right/>
      <top/>
      <bottom style="thin">
        <color theme="0" tint="-0.499984740745262"/>
      </bottom>
      <diagonal/>
    </border>
    <border>
      <left/>
      <right/>
      <top style="thin">
        <color theme="0" tint="-0.499984740745262"/>
      </top>
      <bottom/>
      <diagonal/>
    </border>
  </borders>
  <cellStyleXfs count="5">
    <xf numFmtId="0" fontId="0" fillId="0" borderId="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0" fillId="2" borderId="0" xfId="0" applyFill="1"/>
    <xf numFmtId="0" fontId="3" fillId="2" borderId="0" xfId="0" applyFont="1" applyFill="1" applyAlignment="1">
      <alignment wrapText="1"/>
    </xf>
    <xf numFmtId="0" fontId="3" fillId="0" borderId="0" xfId="0" applyFont="1"/>
    <xf numFmtId="0" fontId="3" fillId="3" borderId="0" xfId="0" applyFont="1" applyFill="1"/>
    <xf numFmtId="0" fontId="0" fillId="0" borderId="0" xfId="0" applyAlignment="1">
      <alignment horizontal="center"/>
    </xf>
    <xf numFmtId="0" fontId="3" fillId="3" borderId="0" xfId="0" applyFont="1" applyFill="1" applyAlignment="1">
      <alignment horizontal="center"/>
    </xf>
    <xf numFmtId="0" fontId="0" fillId="3" borderId="0" xfId="0" applyFill="1"/>
    <xf numFmtId="0" fontId="3" fillId="4" borderId="0" xfId="0" applyFont="1" applyFill="1"/>
    <xf numFmtId="0" fontId="3" fillId="4" borderId="0" xfId="0" applyFont="1" applyFill="1" applyAlignment="1">
      <alignment horizontal="center"/>
    </xf>
    <xf numFmtId="1" fontId="3" fillId="4" borderId="0" xfId="0" applyNumberFormat="1" applyFont="1" applyFill="1" applyAlignment="1">
      <alignment horizontal="center"/>
    </xf>
    <xf numFmtId="0" fontId="0" fillId="4" borderId="0" xfId="0" applyFill="1"/>
    <xf numFmtId="1" fontId="3" fillId="3" borderId="0" xfId="0" applyNumberFormat="1" applyFont="1" applyFill="1" applyAlignment="1">
      <alignment horizontal="center"/>
    </xf>
    <xf numFmtId="0" fontId="0" fillId="4" borderId="0" xfId="0" applyFill="1" applyAlignment="1">
      <alignment horizontal="center"/>
    </xf>
    <xf numFmtId="0" fontId="3" fillId="2" borderId="0" xfId="0" applyFont="1" applyFill="1"/>
    <xf numFmtId="0" fontId="0" fillId="2" borderId="0" xfId="0" applyFill="1" applyAlignment="1">
      <alignment horizontal="center"/>
    </xf>
    <xf numFmtId="0" fontId="4" fillId="2" borderId="0" xfId="0" applyFont="1" applyFill="1"/>
    <xf numFmtId="0" fontId="3" fillId="2" borderId="0" xfId="0" applyFont="1" applyFill="1" applyAlignment="1">
      <alignment horizontal="center"/>
    </xf>
    <xf numFmtId="0" fontId="6" fillId="2" borderId="0" xfId="0" applyFont="1" applyFill="1" applyAlignment="1">
      <alignment vertical="center" wrapText="1"/>
    </xf>
    <xf numFmtId="0" fontId="11" fillId="2" borderId="0" xfId="0" applyFont="1" applyFill="1"/>
    <xf numFmtId="0" fontId="10" fillId="4" borderId="0" xfId="0" applyFont="1" applyFill="1" applyAlignment="1">
      <alignment horizontal="center"/>
    </xf>
    <xf numFmtId="0" fontId="11" fillId="0" borderId="0" xfId="0" applyFont="1"/>
    <xf numFmtId="4" fontId="3" fillId="4" borderId="0" xfId="2" applyNumberFormat="1" applyFont="1" applyFill="1" applyAlignment="1">
      <alignment horizontal="center"/>
    </xf>
    <xf numFmtId="4" fontId="3" fillId="4" borderId="0" xfId="0" applyNumberFormat="1" applyFont="1" applyFill="1" applyAlignment="1">
      <alignment horizontal="center"/>
    </xf>
    <xf numFmtId="4" fontId="3" fillId="3" borderId="0" xfId="0" applyNumberFormat="1" applyFont="1" applyFill="1" applyAlignment="1">
      <alignment horizontal="center"/>
    </xf>
    <xf numFmtId="0" fontId="4" fillId="2" borderId="0" xfId="0" applyFont="1" applyFill="1" applyAlignment="1">
      <alignment wrapText="1"/>
    </xf>
    <xf numFmtId="0" fontId="0" fillId="2" borderId="0" xfId="0" applyFill="1" applyAlignment="1">
      <alignment horizontal="center" wrapText="1"/>
    </xf>
    <xf numFmtId="0" fontId="2" fillId="2" borderId="0" xfId="1" applyFill="1" applyAlignment="1"/>
    <xf numFmtId="0" fontId="0" fillId="2" borderId="0" xfId="0" applyFill="1" applyAlignment="1">
      <alignment wrapText="1"/>
    </xf>
    <xf numFmtId="0" fontId="0" fillId="2" borderId="0" xfId="0" applyFill="1" applyAlignment="1"/>
    <xf numFmtId="0" fontId="3" fillId="2" borderId="0" xfId="0" applyFont="1" applyFill="1" applyAlignment="1">
      <alignment wrapText="1"/>
    </xf>
    <xf numFmtId="0" fontId="6" fillId="3"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Alignment="1">
      <alignment vertical="center"/>
    </xf>
    <xf numFmtId="0" fontId="0" fillId="0" borderId="0" xfId="0" applyFont="1" applyAlignment="1"/>
    <xf numFmtId="5" fontId="4" fillId="2" borderId="0" xfId="0" applyNumberFormat="1" applyFont="1" applyFill="1" applyBorder="1" applyAlignment="1" applyProtection="1">
      <alignment horizontal="left" wrapText="1" indent="2"/>
      <protection locked="0"/>
    </xf>
    <xf numFmtId="0" fontId="0" fillId="2" borderId="0" xfId="0" applyFill="1" applyAlignment="1">
      <alignment vertical="center"/>
    </xf>
    <xf numFmtId="0" fontId="3" fillId="2" borderId="2" xfId="0" applyFont="1" applyFill="1" applyBorder="1" applyAlignment="1">
      <alignment vertical="center"/>
    </xf>
    <xf numFmtId="0" fontId="3" fillId="2" borderId="2" xfId="0" applyFont="1" applyFill="1" applyBorder="1" applyAlignment="1">
      <alignment vertical="center" wrapText="1"/>
    </xf>
    <xf numFmtId="0" fontId="0" fillId="2" borderId="0" xfId="0" applyFont="1" applyFill="1" applyAlignment="1">
      <alignment wrapText="1"/>
    </xf>
    <xf numFmtId="0" fontId="0" fillId="0" borderId="0" xfId="0"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vertical="center"/>
    </xf>
    <xf numFmtId="0" fontId="3" fillId="2" borderId="0" xfId="0" applyFont="1" applyFill="1" applyAlignment="1">
      <alignment horizontal="left" vertical="top" wrapText="1"/>
    </xf>
    <xf numFmtId="14" fontId="3" fillId="2" borderId="0" xfId="0" applyNumberFormat="1" applyFont="1" applyFill="1" applyAlignment="1">
      <alignment horizontal="left" vertical="top" wrapText="1"/>
    </xf>
    <xf numFmtId="0" fontId="0" fillId="2" borderId="0" xfId="0" applyFill="1" applyAlignment="1">
      <alignment vertical="top" wrapText="1"/>
    </xf>
    <xf numFmtId="0" fontId="3" fillId="2" borderId="0" xfId="0" applyFont="1" applyFill="1" applyAlignment="1">
      <alignment horizontal="left" vertical="top" wrapText="1"/>
    </xf>
    <xf numFmtId="0" fontId="3" fillId="2" borderId="0" xfId="0" applyFont="1" applyFill="1" applyAlignment="1"/>
    <xf numFmtId="0" fontId="0" fillId="0" borderId="0" xfId="0" applyAlignment="1"/>
    <xf numFmtId="0" fontId="0" fillId="2" borderId="0" xfId="0" applyFill="1" applyAlignment="1"/>
    <xf numFmtId="0" fontId="3" fillId="2" borderId="0" xfId="0" applyFont="1" applyFill="1" applyAlignment="1">
      <alignment wrapText="1"/>
    </xf>
    <xf numFmtId="0" fontId="6" fillId="3" borderId="0" xfId="0" applyFont="1" applyFill="1"/>
    <xf numFmtId="0" fontId="10" fillId="4" borderId="0" xfId="0" applyFont="1" applyFill="1"/>
    <xf numFmtId="0" fontId="3" fillId="2" borderId="0" xfId="0" applyFont="1" applyFill="1" applyBorder="1" applyAlignment="1">
      <alignment vertical="top" wrapText="1"/>
    </xf>
    <xf numFmtId="0" fontId="3" fillId="2" borderId="0" xfId="0" applyFont="1" applyFill="1" applyAlignment="1"/>
    <xf numFmtId="0" fontId="5" fillId="2" borderId="0" xfId="1" applyFont="1" applyFill="1" applyAlignment="1"/>
    <xf numFmtId="0" fontId="0" fillId="2" borderId="0" xfId="0" applyFill="1" applyAlignment="1"/>
    <xf numFmtId="0" fontId="3" fillId="2" borderId="0" xfId="0" applyFont="1" applyFill="1" applyAlignment="1">
      <alignment wrapText="1"/>
    </xf>
    <xf numFmtId="0" fontId="5" fillId="2" borderId="0" xfId="1" applyFont="1" applyFill="1" applyAlignment="1">
      <alignment vertical="center" wrapText="1"/>
    </xf>
    <xf numFmtId="0" fontId="15" fillId="2" borderId="0" xfId="0" applyFont="1" applyFill="1"/>
    <xf numFmtId="0" fontId="6" fillId="5" borderId="0" xfId="0" applyFont="1" applyFill="1"/>
    <xf numFmtId="0" fontId="0" fillId="5" borderId="0" xfId="0" applyFill="1"/>
    <xf numFmtId="0" fontId="3" fillId="3" borderId="0" xfId="0" applyFont="1" applyFill="1" applyBorder="1" applyAlignment="1">
      <alignment horizontal="left" vertical="center" wrapText="1" indent="1"/>
    </xf>
    <xf numFmtId="0" fontId="3" fillId="4" borderId="0" xfId="0" applyFont="1" applyFill="1" applyBorder="1" applyAlignment="1">
      <alignment horizontal="left" vertical="center" wrapText="1" indent="1"/>
    </xf>
    <xf numFmtId="0" fontId="3" fillId="3" borderId="0" xfId="0" applyFont="1" applyFill="1" applyBorder="1" applyAlignment="1">
      <alignment horizontal="center" vertical="center" wrapText="1"/>
    </xf>
    <xf numFmtId="0" fontId="0" fillId="2" borderId="0" xfId="0" applyFill="1" applyBorder="1"/>
    <xf numFmtId="0" fontId="0" fillId="2" borderId="0" xfId="0" applyFill="1" applyBorder="1" applyAlignment="1">
      <alignment vertical="center"/>
    </xf>
    <xf numFmtId="0" fontId="3" fillId="2" borderId="5" xfId="0" applyFont="1" applyFill="1" applyBorder="1" applyAlignment="1">
      <alignment vertical="center"/>
    </xf>
    <xf numFmtId="0" fontId="0" fillId="2" borderId="5" xfId="0" applyFill="1" applyBorder="1" applyAlignment="1">
      <alignment vertical="center"/>
    </xf>
    <xf numFmtId="0" fontId="0" fillId="2" borderId="3" xfId="0" applyFill="1" applyBorder="1" applyAlignment="1">
      <alignment vertical="center"/>
    </xf>
    <xf numFmtId="164" fontId="0" fillId="0" borderId="0" xfId="0" applyNumberFormat="1" applyAlignment="1">
      <alignment horizontal="center" vertical="center" wrapText="1"/>
    </xf>
    <xf numFmtId="5" fontId="3" fillId="2" borderId="0" xfId="0" applyNumberFormat="1" applyFont="1" applyFill="1" applyBorder="1" applyAlignment="1" applyProtection="1">
      <alignment horizontal="center" wrapText="1"/>
      <protection locked="0"/>
    </xf>
    <xf numFmtId="0" fontId="3" fillId="4" borderId="0" xfId="0" applyFont="1" applyFill="1" applyBorder="1" applyAlignment="1">
      <alignment horizontal="center" vertical="center" wrapText="1"/>
    </xf>
    <xf numFmtId="5" fontId="3" fillId="2" borderId="0" xfId="3" applyNumberFormat="1" applyFont="1" applyFill="1" applyAlignment="1">
      <alignment horizontal="left" vertical="center" wrapText="1"/>
    </xf>
    <xf numFmtId="0" fontId="4" fillId="2" borderId="0" xfId="0" applyFont="1" applyFill="1" applyAlignment="1">
      <alignment vertical="center"/>
    </xf>
    <xf numFmtId="5" fontId="3" fillId="2" borderId="0" xfId="0" applyNumberFormat="1" applyFont="1" applyFill="1" applyAlignment="1">
      <alignment horizontal="left" vertical="center" wrapText="1"/>
    </xf>
    <xf numFmtId="0" fontId="3" fillId="2" borderId="0" xfId="0" applyFont="1" applyFill="1" applyProtection="1">
      <protection locked="0"/>
    </xf>
    <xf numFmtId="0" fontId="0" fillId="2" borderId="0" xfId="0" applyFill="1" applyAlignment="1">
      <alignment horizontal="left" vertical="top" wrapText="1"/>
    </xf>
    <xf numFmtId="0" fontId="4" fillId="2" borderId="0" xfId="0" applyFont="1" applyFill="1" applyAlignment="1">
      <alignment horizontal="left"/>
    </xf>
    <xf numFmtId="0" fontId="3" fillId="2" borderId="0" xfId="0" applyFont="1" applyFill="1" applyProtection="1"/>
    <xf numFmtId="0" fontId="3" fillId="2" borderId="4" xfId="0" applyFont="1" applyFill="1" applyBorder="1" applyProtection="1"/>
    <xf numFmtId="164" fontId="3" fillId="4" borderId="0" xfId="0" applyNumberFormat="1" applyFont="1" applyFill="1" applyAlignment="1">
      <alignment horizontal="center" vertical="center" wrapText="1"/>
    </xf>
    <xf numFmtId="5" fontId="3" fillId="4" borderId="0" xfId="3" applyNumberFormat="1" applyFont="1" applyFill="1" applyAlignment="1">
      <alignment horizontal="left" vertical="center" wrapText="1"/>
    </xf>
    <xf numFmtId="5" fontId="3" fillId="4" borderId="0" xfId="0" applyNumberFormat="1" applyFont="1" applyFill="1" applyAlignment="1">
      <alignment horizontal="left" vertical="center" wrapText="1"/>
    </xf>
    <xf numFmtId="0" fontId="4" fillId="0" borderId="0" xfId="0" applyFont="1" applyAlignment="1">
      <alignment vertical="center"/>
    </xf>
    <xf numFmtId="0" fontId="3" fillId="4" borderId="1" xfId="0" applyFont="1" applyFill="1" applyBorder="1" applyAlignment="1" applyProtection="1">
      <alignment horizontal="right" vertical="center"/>
      <protection locked="0"/>
    </xf>
    <xf numFmtId="0" fontId="3" fillId="4" borderId="1" xfId="0" applyFont="1" applyFill="1" applyBorder="1" applyAlignment="1" applyProtection="1">
      <alignment vertical="center"/>
      <protection locked="0"/>
    </xf>
    <xf numFmtId="0" fontId="3" fillId="2" borderId="0" xfId="0" applyFont="1" applyFill="1" applyAlignment="1">
      <alignment vertical="center" wrapText="1"/>
    </xf>
    <xf numFmtId="0" fontId="0" fillId="0" borderId="0" xfId="0" applyAlignment="1">
      <alignment vertical="center"/>
    </xf>
    <xf numFmtId="0" fontId="12" fillId="2" borderId="0" xfId="0"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right"/>
    </xf>
    <xf numFmtId="0" fontId="16" fillId="2" borderId="0" xfId="0" applyFont="1" applyFill="1" applyAlignment="1">
      <alignment horizontal="right"/>
    </xf>
    <xf numFmtId="0" fontId="3" fillId="2" borderId="0" xfId="0" applyFont="1" applyFill="1" applyBorder="1"/>
    <xf numFmtId="0" fontId="0" fillId="0" borderId="0" xfId="0" applyBorder="1"/>
    <xf numFmtId="0" fontId="3" fillId="2" borderId="0" xfId="0" applyFont="1" applyFill="1" applyBorder="1" applyAlignment="1">
      <alignment vertical="center"/>
    </xf>
    <xf numFmtId="0" fontId="0" fillId="0" borderId="0" xfId="0" applyFont="1" applyBorder="1" applyAlignment="1"/>
    <xf numFmtId="0" fontId="16" fillId="2" borderId="0" xfId="0" applyFont="1" applyFill="1" applyAlignment="1">
      <alignment horizontal="right" vertical="center"/>
    </xf>
    <xf numFmtId="0" fontId="4" fillId="3" borderId="0" xfId="0" applyFont="1" applyFill="1" applyAlignment="1">
      <alignment vertical="center" wrapText="1"/>
    </xf>
    <xf numFmtId="0" fontId="18" fillId="4" borderId="0" xfId="0" applyFont="1" applyFill="1" applyAlignment="1">
      <alignment horizontal="center"/>
    </xf>
    <xf numFmtId="0" fontId="18" fillId="3" borderId="0" xfId="0" applyFont="1" applyFill="1" applyAlignment="1">
      <alignment horizontal="center"/>
    </xf>
    <xf numFmtId="1" fontId="18" fillId="4" borderId="0" xfId="0" applyNumberFormat="1" applyFont="1" applyFill="1" applyAlignment="1">
      <alignment horizontal="center"/>
    </xf>
    <xf numFmtId="1" fontId="18" fillId="3" borderId="0" xfId="0" applyNumberFormat="1" applyFont="1" applyFill="1" applyAlignment="1">
      <alignment horizontal="center"/>
    </xf>
    <xf numFmtId="9" fontId="3" fillId="2" borderId="0" xfId="0" applyNumberFormat="1" applyFont="1" applyFill="1"/>
    <xf numFmtId="4" fontId="3" fillId="2" borderId="0" xfId="0" applyNumberFormat="1" applyFont="1" applyFill="1"/>
    <xf numFmtId="5" fontId="3" fillId="3" borderId="0" xfId="2" applyNumberFormat="1" applyFont="1" applyFill="1" applyAlignment="1">
      <alignment horizontal="center"/>
    </xf>
    <xf numFmtId="5" fontId="3" fillId="3" borderId="0" xfId="0" applyNumberFormat="1" applyFont="1" applyFill="1" applyAlignment="1">
      <alignment horizontal="center"/>
    </xf>
    <xf numFmtId="5" fontId="18" fillId="3" borderId="0" xfId="0" applyNumberFormat="1" applyFont="1" applyFill="1" applyAlignment="1">
      <alignment horizontal="center"/>
    </xf>
    <xf numFmtId="5" fontId="3" fillId="4" borderId="1" xfId="0" applyNumberFormat="1" applyFont="1" applyFill="1" applyBorder="1" applyAlignment="1" applyProtection="1">
      <alignment vertical="center"/>
      <protection locked="0"/>
    </xf>
    <xf numFmtId="0" fontId="5" fillId="2" borderId="0" xfId="1" applyFont="1" applyFill="1" applyAlignment="1">
      <alignment vertical="top" wrapText="1"/>
    </xf>
    <xf numFmtId="9" fontId="3" fillId="2" borderId="0" xfId="4" applyFont="1" applyFill="1"/>
    <xf numFmtId="0" fontId="4" fillId="2" borderId="0" xfId="0" applyFont="1" applyFill="1" applyAlignment="1">
      <alignment vertical="center"/>
    </xf>
    <xf numFmtId="0" fontId="19" fillId="2" borderId="0" xfId="1" applyFont="1" applyFill="1" applyAlignment="1">
      <alignment vertical="top" wrapText="1"/>
    </xf>
    <xf numFmtId="0" fontId="20" fillId="2" borderId="0" xfId="1" applyFont="1" applyFill="1" applyAlignment="1">
      <alignment vertical="top" wrapText="1"/>
    </xf>
    <xf numFmtId="0" fontId="3" fillId="2" borderId="0" xfId="0" applyFont="1" applyFill="1" applyAlignment="1">
      <alignment horizontal="right"/>
    </xf>
    <xf numFmtId="43" fontId="3" fillId="2" borderId="0" xfId="2" applyFont="1" applyFill="1" applyAlignment="1">
      <alignment horizontal="right"/>
    </xf>
    <xf numFmtId="43" fontId="3" fillId="0" borderId="0" xfId="0" applyNumberFormat="1" applyFont="1"/>
    <xf numFmtId="10" fontId="3" fillId="2" borderId="0" xfId="4" applyNumberFormat="1" applyFont="1" applyFill="1"/>
    <xf numFmtId="43" fontId="3" fillId="2" borderId="0" xfId="2" applyFont="1" applyFill="1" applyAlignment="1" applyProtection="1">
      <alignment horizontal="right"/>
      <protection locked="0"/>
    </xf>
    <xf numFmtId="165" fontId="3" fillId="4" borderId="1" xfId="0" applyNumberFormat="1" applyFont="1" applyFill="1" applyBorder="1" applyAlignment="1" applyProtection="1">
      <alignment horizontal="right" vertical="center"/>
      <protection locked="0"/>
    </xf>
    <xf numFmtId="14" fontId="3" fillId="2" borderId="0" xfId="0" applyNumberFormat="1" applyFont="1" applyFill="1"/>
    <xf numFmtId="10" fontId="3" fillId="2" borderId="0" xfId="0" applyNumberFormat="1" applyFont="1" applyFill="1"/>
    <xf numFmtId="0" fontId="21" fillId="3" borderId="0" xfId="0" applyFont="1" applyFill="1"/>
    <xf numFmtId="0" fontId="5" fillId="2" borderId="0" xfId="1" applyFont="1" applyFill="1" applyAlignment="1">
      <alignment vertical="center"/>
    </xf>
    <xf numFmtId="0" fontId="5" fillId="2" borderId="0" xfId="1" applyFont="1" applyFill="1" applyAlignment="1">
      <alignment vertical="center" wrapText="1"/>
    </xf>
    <xf numFmtId="0" fontId="4" fillId="2" borderId="0" xfId="0" applyFont="1" applyFill="1" applyAlignment="1">
      <alignment vertical="center" wrapText="1"/>
    </xf>
    <xf numFmtId="0" fontId="10" fillId="3" borderId="0" xfId="0" applyFont="1" applyFill="1" applyAlignment="1">
      <alignment horizontal="center" vertical="top"/>
    </xf>
    <xf numFmtId="0" fontId="10" fillId="4" borderId="0" xfId="0" applyFont="1" applyFill="1" applyAlignment="1">
      <alignment horizontal="center" vertical="top" wrapText="1"/>
    </xf>
    <xf numFmtId="0" fontId="10" fillId="3" borderId="0" xfId="0" applyFont="1" applyFill="1" applyAlignment="1">
      <alignment horizontal="center" vertical="top" wrapText="1"/>
    </xf>
    <xf numFmtId="5" fontId="4" fillId="2" borderId="0" xfId="0" applyNumberFormat="1" applyFont="1" applyFill="1"/>
    <xf numFmtId="5" fontId="3" fillId="2" borderId="0" xfId="0" applyNumberFormat="1" applyFont="1" applyFill="1"/>
    <xf numFmtId="5" fontId="3" fillId="4" borderId="0" xfId="2" applyNumberFormat="1" applyFont="1" applyFill="1" applyAlignment="1">
      <alignment horizontal="left"/>
    </xf>
    <xf numFmtId="166" fontId="20" fillId="4" borderId="0" xfId="0" applyNumberFormat="1" applyFont="1" applyFill="1" applyAlignment="1">
      <alignment horizontal="left"/>
    </xf>
    <xf numFmtId="5" fontId="20" fillId="4" borderId="0" xfId="0" applyNumberFormat="1" applyFont="1" applyFill="1" applyBorder="1" applyAlignment="1">
      <alignment horizontal="left"/>
    </xf>
    <xf numFmtId="5" fontId="3" fillId="2" borderId="0" xfId="3" applyNumberFormat="1" applyFont="1" applyFill="1"/>
    <xf numFmtId="5" fontId="3" fillId="3" borderId="0" xfId="2" applyNumberFormat="1" applyFont="1" applyFill="1" applyAlignment="1">
      <alignment horizontal="left"/>
    </xf>
    <xf numFmtId="5" fontId="20" fillId="3" borderId="0" xfId="0" applyNumberFormat="1" applyFont="1" applyFill="1" applyAlignment="1">
      <alignment horizontal="left"/>
    </xf>
    <xf numFmtId="5" fontId="18" fillId="4" borderId="0" xfId="0" applyNumberFormat="1" applyFont="1" applyFill="1" applyAlignment="1">
      <alignment horizontal="left"/>
    </xf>
    <xf numFmtId="5" fontId="18" fillId="3" borderId="0" xfId="0" applyNumberFormat="1" applyFont="1" applyFill="1" applyAlignment="1">
      <alignment horizontal="left"/>
    </xf>
    <xf numFmtId="0" fontId="4" fillId="2" borderId="0" xfId="0" applyFont="1" applyFill="1" applyAlignment="1">
      <alignment vertical="top" wrapText="1"/>
    </xf>
    <xf numFmtId="0" fontId="6" fillId="3" borderId="0" xfId="0" applyFont="1" applyFill="1" applyAlignment="1">
      <alignment vertical="center" wrapText="1"/>
    </xf>
    <xf numFmtId="0" fontId="3" fillId="6" borderId="0" xfId="0" applyFont="1" applyFill="1" applyAlignment="1">
      <alignment horizontal="left" vertical="top" wrapText="1"/>
    </xf>
    <xf numFmtId="0" fontId="8" fillId="2" borderId="0" xfId="0" applyFont="1" applyFill="1"/>
    <xf numFmtId="0" fontId="3" fillId="2" borderId="0" xfId="0" applyFont="1" applyFill="1" applyAlignment="1"/>
    <xf numFmtId="0" fontId="0" fillId="0" borderId="0" xfId="0" applyAlignment="1"/>
    <xf numFmtId="0" fontId="13" fillId="2" borderId="0" xfId="1" applyFont="1" applyFill="1" applyAlignment="1">
      <alignment vertical="center"/>
    </xf>
    <xf numFmtId="0" fontId="7" fillId="0" borderId="0" xfId="0" applyFont="1" applyAlignment="1">
      <alignment vertical="center"/>
    </xf>
    <xf numFmtId="0" fontId="10" fillId="3" borderId="0" xfId="0" applyFont="1" applyFill="1" applyAlignment="1">
      <alignment vertical="center" wrapText="1"/>
    </xf>
    <xf numFmtId="0" fontId="0" fillId="0" borderId="0" xfId="0" applyAlignment="1">
      <alignment vertical="center" wrapText="1"/>
    </xf>
    <xf numFmtId="0" fontId="3" fillId="2" borderId="0" xfId="0" applyFont="1" applyFill="1" applyAlignment="1">
      <alignment horizontal="left" vertical="top" wrapText="1"/>
    </xf>
    <xf numFmtId="0" fontId="0" fillId="2" borderId="0" xfId="0" applyFont="1" applyFill="1" applyAlignment="1">
      <alignment horizontal="left" vertical="top" wrapText="1"/>
    </xf>
    <xf numFmtId="0" fontId="5" fillId="2" borderId="0" xfId="1" applyFont="1" applyFill="1" applyAlignment="1">
      <alignment vertical="center"/>
    </xf>
    <xf numFmtId="0" fontId="5" fillId="0" borderId="0" xfId="1" applyFont="1" applyAlignment="1">
      <alignment vertical="center"/>
    </xf>
    <xf numFmtId="0" fontId="13" fillId="2" borderId="5" xfId="1" applyFont="1" applyFill="1" applyBorder="1" applyAlignment="1">
      <alignment vertical="center"/>
    </xf>
    <xf numFmtId="0" fontId="0" fillId="0" borderId="5" xfId="0" applyBorder="1" applyAlignment="1">
      <alignment vertical="center"/>
    </xf>
    <xf numFmtId="0" fontId="6" fillId="3" borderId="0" xfId="0" applyFont="1" applyFill="1" applyAlignment="1">
      <alignment vertical="center"/>
    </xf>
    <xf numFmtId="0" fontId="0" fillId="0" borderId="0" xfId="0" applyAlignment="1">
      <alignment vertical="center"/>
    </xf>
    <xf numFmtId="0" fontId="5" fillId="2" borderId="5" xfId="1" applyFont="1" applyFill="1" applyBorder="1" applyAlignment="1">
      <alignment vertical="center" wrapText="1"/>
    </xf>
    <xf numFmtId="0" fontId="0" fillId="0" borderId="5" xfId="0" applyBorder="1" applyAlignment="1">
      <alignment vertical="center" wrapText="1"/>
    </xf>
    <xf numFmtId="0" fontId="3" fillId="2" borderId="0" xfId="0" applyFont="1" applyFill="1" applyBorder="1" applyAlignment="1">
      <alignment vertical="center" wrapText="1"/>
    </xf>
    <xf numFmtId="0" fontId="4" fillId="2" borderId="0" xfId="0" applyFont="1" applyFill="1" applyAlignment="1">
      <alignment vertical="top" wrapText="1"/>
    </xf>
    <xf numFmtId="0" fontId="3" fillId="2" borderId="0" xfId="0" applyFont="1" applyFill="1" applyAlignment="1">
      <alignment vertical="center" wrapText="1"/>
    </xf>
    <xf numFmtId="0" fontId="6" fillId="3" borderId="0" xfId="0" applyFont="1" applyFill="1" applyAlignment="1">
      <alignment vertical="center" wrapText="1"/>
    </xf>
    <xf numFmtId="0" fontId="11" fillId="3" borderId="0" xfId="0" applyFont="1" applyFill="1" applyAlignment="1">
      <alignment vertical="center" wrapText="1"/>
    </xf>
    <xf numFmtId="0" fontId="0" fillId="0" borderId="0" xfId="0" applyFont="1" applyAlignment="1">
      <alignment vertical="center" wrapText="1"/>
    </xf>
    <xf numFmtId="0" fontId="7" fillId="2" borderId="0" xfId="0" applyFont="1" applyFill="1" applyAlignment="1">
      <alignment wrapText="1"/>
    </xf>
    <xf numFmtId="0" fontId="0" fillId="0" borderId="0" xfId="0" applyAlignment="1">
      <alignment wrapText="1"/>
    </xf>
    <xf numFmtId="0" fontId="0" fillId="2" borderId="0" xfId="0" applyFill="1" applyAlignment="1"/>
    <xf numFmtId="0" fontId="3" fillId="4" borderId="0" xfId="0" applyFont="1" applyFill="1" applyAlignment="1">
      <alignment vertical="center" wrapText="1"/>
    </xf>
    <xf numFmtId="0" fontId="0" fillId="4" borderId="0" xfId="0" applyFill="1" applyAlignment="1">
      <alignment vertical="center" wrapText="1"/>
    </xf>
    <xf numFmtId="0" fontId="7" fillId="2" borderId="0" xfId="0" applyFont="1" applyFill="1" applyAlignment="1"/>
    <xf numFmtId="0" fontId="3" fillId="2" borderId="0" xfId="0" applyFont="1" applyFill="1" applyAlignment="1">
      <alignment wrapText="1"/>
    </xf>
    <xf numFmtId="0" fontId="5" fillId="2" borderId="0" xfId="1" applyFont="1" applyFill="1" applyAlignment="1">
      <alignment vertical="center" wrapText="1"/>
    </xf>
    <xf numFmtId="0" fontId="5" fillId="0" borderId="0" xfId="1" applyFont="1" applyAlignment="1">
      <alignment vertical="center" wrapText="1"/>
    </xf>
    <xf numFmtId="0" fontId="3" fillId="0" borderId="0" xfId="0" applyFont="1" applyAlignment="1">
      <alignment vertical="center" wrapText="1"/>
    </xf>
    <xf numFmtId="0" fontId="0" fillId="2" borderId="0" xfId="0" applyFill="1" applyAlignment="1">
      <alignment vertical="center" wrapText="1"/>
    </xf>
    <xf numFmtId="0" fontId="4" fillId="3" borderId="0" xfId="0" applyFont="1" applyFill="1" applyAlignment="1">
      <alignment vertical="center"/>
    </xf>
    <xf numFmtId="0" fontId="0" fillId="3" borderId="0" xfId="0" applyFill="1" applyAlignment="1">
      <alignment vertical="center"/>
    </xf>
    <xf numFmtId="0" fontId="4" fillId="2" borderId="0" xfId="0" applyFont="1" applyFill="1" applyAlignment="1">
      <alignment vertical="center" wrapText="1"/>
    </xf>
    <xf numFmtId="0" fontId="12" fillId="0" borderId="0" xfId="0" applyFont="1" applyAlignment="1">
      <alignment vertical="center"/>
    </xf>
    <xf numFmtId="0" fontId="3" fillId="2" borderId="0" xfId="0" applyFont="1" applyFill="1" applyAlignment="1">
      <alignment horizontal="right" vertical="top" wrapText="1"/>
    </xf>
    <xf numFmtId="0" fontId="8" fillId="2" borderId="5" xfId="0" applyFont="1" applyFill="1" applyBorder="1" applyAlignment="1">
      <alignment horizontal="left" vertical="center" wrapText="1"/>
    </xf>
    <xf numFmtId="0" fontId="8" fillId="0" borderId="5" xfId="0" applyFont="1" applyBorder="1"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xf>
    <xf numFmtId="0" fontId="3" fillId="2" borderId="5" xfId="0" applyFont="1" applyFill="1" applyBorder="1" applyAlignment="1">
      <alignment vertical="center"/>
    </xf>
    <xf numFmtId="0" fontId="3" fillId="2" borderId="3" xfId="0" applyFont="1" applyFill="1" applyBorder="1" applyAlignment="1">
      <alignment vertical="center"/>
    </xf>
    <xf numFmtId="0" fontId="4" fillId="2" borderId="6" xfId="0" applyFont="1" applyFill="1" applyBorder="1" applyAlignment="1">
      <alignment vertical="center" wrapText="1"/>
    </xf>
    <xf numFmtId="0" fontId="0" fillId="0" borderId="6" xfId="0" applyBorder="1" applyAlignment="1">
      <alignment vertical="center" wrapText="1"/>
    </xf>
    <xf numFmtId="0" fontId="3" fillId="3" borderId="0" xfId="0" applyFont="1" applyFill="1" applyAlignment="1">
      <alignment horizontal="left" vertical="center" wrapText="1"/>
    </xf>
    <xf numFmtId="0" fontId="0" fillId="3" borderId="0" xfId="0" applyFont="1" applyFill="1" applyAlignment="1">
      <alignment horizontal="left" vertical="center" wrapText="1"/>
    </xf>
    <xf numFmtId="0" fontId="3" fillId="2" borderId="5" xfId="0" applyFont="1" applyFill="1" applyBorder="1" applyAlignment="1"/>
    <xf numFmtId="0" fontId="0" fillId="0" borderId="5" xfId="0" applyBorder="1" applyAlignment="1"/>
    <xf numFmtId="0" fontId="3" fillId="2" borderId="6" xfId="0" applyFont="1" applyFill="1" applyBorder="1" applyAlignment="1">
      <alignment vertical="center" wrapText="1"/>
    </xf>
    <xf numFmtId="5" fontId="3" fillId="2" borderId="5" xfId="0" applyNumberFormat="1" applyFont="1" applyFill="1" applyBorder="1" applyAlignment="1" applyProtection="1">
      <alignment horizontal="left" wrapText="1" indent="2"/>
      <protection locked="0"/>
    </xf>
    <xf numFmtId="0" fontId="0" fillId="0" borderId="5" xfId="0" applyBorder="1" applyAlignment="1">
      <alignment horizontal="left" wrapText="1" indent="2"/>
    </xf>
    <xf numFmtId="0" fontId="3" fillId="3" borderId="0" xfId="0" applyFont="1" applyFill="1" applyBorder="1" applyAlignment="1">
      <alignment horizontal="left" vertical="center" wrapText="1" indent="1"/>
    </xf>
    <xf numFmtId="0" fontId="0" fillId="0" borderId="0" xfId="0" applyAlignment="1">
      <alignment horizontal="left" vertical="center" wrapText="1" indent="1"/>
    </xf>
    <xf numFmtId="5" fontId="3" fillId="2" borderId="0" xfId="0" applyNumberFormat="1" applyFont="1" applyFill="1" applyBorder="1" applyAlignment="1" applyProtection="1">
      <alignment horizontal="center" wrapText="1"/>
      <protection locked="0"/>
    </xf>
    <xf numFmtId="0" fontId="0" fillId="0" borderId="0" xfId="0" applyAlignment="1">
      <alignment horizontal="center" wrapText="1"/>
    </xf>
    <xf numFmtId="0" fontId="3" fillId="0" borderId="5" xfId="0" applyFont="1" applyFill="1" applyBorder="1" applyAlignment="1">
      <alignment vertical="center"/>
    </xf>
    <xf numFmtId="0" fontId="0" fillId="0" borderId="3" xfId="0" applyBorder="1" applyAlignment="1">
      <alignment vertical="center" wrapText="1"/>
    </xf>
    <xf numFmtId="0" fontId="3" fillId="2" borderId="5" xfId="0" applyFont="1" applyFill="1" applyBorder="1" applyAlignment="1">
      <alignment vertical="center" wrapText="1"/>
    </xf>
    <xf numFmtId="0" fontId="4" fillId="3" borderId="0" xfId="0" applyFont="1" applyFill="1" applyAlignment="1">
      <alignment vertical="center" wrapText="1"/>
    </xf>
    <xf numFmtId="0" fontId="0" fillId="3" borderId="0" xfId="0" applyFill="1" applyAlignment="1">
      <alignment vertical="center" wrapText="1"/>
    </xf>
    <xf numFmtId="14" fontId="3" fillId="2" borderId="5" xfId="0" applyNumberFormat="1" applyFont="1" applyFill="1" applyBorder="1" applyAlignment="1">
      <alignment horizontal="left" vertical="top" wrapText="1"/>
    </xf>
    <xf numFmtId="0" fontId="0" fillId="0" borderId="5" xfId="0" applyBorder="1" applyAlignment="1">
      <alignment vertical="top" wrapText="1"/>
    </xf>
    <xf numFmtId="0" fontId="0" fillId="0" borderId="0" xfId="0" applyAlignment="1">
      <alignment horizontal="left" vertical="top" wrapText="1"/>
    </xf>
    <xf numFmtId="0" fontId="5" fillId="0" borderId="0" xfId="1" applyFont="1" applyFill="1" applyAlignment="1">
      <alignment vertical="top" wrapText="1"/>
    </xf>
  </cellXfs>
  <cellStyles count="5">
    <cellStyle name="Hyperlink" xfId="1" builtinId="8"/>
    <cellStyle name="Komma" xfId="2" builtinId="3"/>
    <cellStyle name="Procent" xfId="4" builtinId="5"/>
    <cellStyle name="Standaard" xfId="0" builtinId="0"/>
    <cellStyle name="Valuta" xfId="3" builtinId="4"/>
  </cellStyles>
  <dxfs count="9">
    <dxf>
      <font>
        <color theme="0"/>
      </font>
    </dxf>
    <dxf>
      <font>
        <color theme="0"/>
      </font>
    </dxf>
    <dxf>
      <font>
        <strike val="0"/>
        <color theme="0"/>
      </font>
    </dxf>
    <dxf>
      <font>
        <strike val="0"/>
        <color theme="0"/>
      </font>
    </dxf>
    <dxf>
      <font>
        <strike val="0"/>
        <color theme="0"/>
      </font>
    </dxf>
    <dxf>
      <font>
        <strike/>
        <color theme="0"/>
      </font>
    </dxf>
    <dxf>
      <font>
        <strike/>
        <color theme="0"/>
      </font>
    </dxf>
    <dxf>
      <font>
        <strike/>
        <color theme="0"/>
      </font>
    </dxf>
    <dxf>
      <font>
        <strike/>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fmlaLink="Beheergegevens!$C$14" lockText="1" noThreeD="1"/>
</file>

<file path=xl/ctrlProps/ctrlProp11.xml><?xml version="1.0" encoding="utf-8"?>
<formControlPr xmlns="http://schemas.microsoft.com/office/spreadsheetml/2009/9/main" objectType="CheckBox" fmlaLink="Beheergegevens!$C$56" lockText="1" noThreeD="1"/>
</file>

<file path=xl/ctrlProps/ctrlProp12.xml><?xml version="1.0" encoding="utf-8"?>
<formControlPr xmlns="http://schemas.microsoft.com/office/spreadsheetml/2009/9/main" objectType="CheckBox" fmlaLink="Beheergegevens!$C$57" lockText="1" noThreeD="1"/>
</file>

<file path=xl/ctrlProps/ctrlProp13.xml><?xml version="1.0" encoding="utf-8"?>
<formControlPr xmlns="http://schemas.microsoft.com/office/spreadsheetml/2009/9/main" objectType="CheckBox" fmlaLink="Beheergegevens!$C$58" lockText="1" noThreeD="1"/>
</file>

<file path=xl/ctrlProps/ctrlProp2.xml><?xml version="1.0" encoding="utf-8"?>
<formControlPr xmlns="http://schemas.microsoft.com/office/spreadsheetml/2009/9/main" objectType="CheckBox" fmlaLink="Beheergegevens!$C$10"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Beheergegevens!$C$1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Beheergegevens!$C$12"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Beheergegevens!$C$13" lockText="1" noThreeD="1"/>
</file>

<file path=xl/ctrlProps/ctrlProp9.xml><?xml version="1.0" encoding="utf-8"?>
<formControlPr xmlns="http://schemas.microsoft.com/office/spreadsheetml/2009/9/main" objectType="CheckBox" checked="Checked" fmlaLink="Beheergegevens!$C$21"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13</xdr:row>
      <xdr:rowOff>381000</xdr:rowOff>
    </xdr:from>
    <xdr:to>
      <xdr:col>1</xdr:col>
      <xdr:colOff>1800225</xdr:colOff>
      <xdr:row>13</xdr:row>
      <xdr:rowOff>381001</xdr:rowOff>
    </xdr:to>
    <xdr:cxnSp macro="">
      <xdr:nvCxnSpPr>
        <xdr:cNvPr id="3" name="Rechte verbindingslijn 2">
          <a:extLst>
            <a:ext uri="{FF2B5EF4-FFF2-40B4-BE49-F238E27FC236}">
              <a16:creationId xmlns:a16="http://schemas.microsoft.com/office/drawing/2014/main" id="{00000000-0008-0000-0000-000003000000}"/>
            </a:ext>
          </a:extLst>
        </xdr:cNvPr>
        <xdr:cNvCxnSpPr/>
      </xdr:nvCxnSpPr>
      <xdr:spPr>
        <a:xfrm flipV="1">
          <a:off x="200025" y="5943600"/>
          <a:ext cx="17811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xdr:row>
          <xdr:rowOff>76200</xdr:rowOff>
        </xdr:from>
        <xdr:to>
          <xdr:col>2</xdr:col>
          <xdr:colOff>352425</xdr:colOff>
          <xdr:row>4</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xdr:row>
          <xdr:rowOff>76200</xdr:rowOff>
        </xdr:from>
        <xdr:to>
          <xdr:col>3</xdr:col>
          <xdr:colOff>590550</xdr:colOff>
          <xdr:row>4</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381000</xdr:rowOff>
        </xdr:from>
        <xdr:to>
          <xdr:col>2</xdr:col>
          <xdr:colOff>352425</xdr:colOff>
          <xdr:row>5</xdr:row>
          <xdr:rowOff>600075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xdr:row>
          <xdr:rowOff>381000</xdr:rowOff>
        </xdr:from>
        <xdr:to>
          <xdr:col>3</xdr:col>
          <xdr:colOff>590550</xdr:colOff>
          <xdr:row>5</xdr:row>
          <xdr:rowOff>600075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114300</xdr:rowOff>
        </xdr:from>
        <xdr:to>
          <xdr:col>2</xdr:col>
          <xdr:colOff>352425</xdr:colOff>
          <xdr:row>6</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114300</xdr:rowOff>
        </xdr:from>
        <xdr:to>
          <xdr:col>3</xdr:col>
          <xdr:colOff>590550</xdr:colOff>
          <xdr:row>6</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76200</xdr:rowOff>
        </xdr:from>
        <xdr:to>
          <xdr:col>2</xdr:col>
          <xdr:colOff>352425</xdr:colOff>
          <xdr:row>7</xdr:row>
          <xdr:rowOff>295275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xdr:row>
          <xdr:rowOff>76200</xdr:rowOff>
        </xdr:from>
        <xdr:to>
          <xdr:col>3</xdr:col>
          <xdr:colOff>590550</xdr:colOff>
          <xdr:row>7</xdr:row>
          <xdr:rowOff>295275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209550</xdr:rowOff>
        </xdr:from>
        <xdr:to>
          <xdr:col>2</xdr:col>
          <xdr:colOff>352425</xdr:colOff>
          <xdr:row>8</xdr:row>
          <xdr:rowOff>428625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xdr:row>
          <xdr:rowOff>209550</xdr:rowOff>
        </xdr:from>
        <xdr:to>
          <xdr:col>3</xdr:col>
          <xdr:colOff>590550</xdr:colOff>
          <xdr:row>8</xdr:row>
          <xdr:rowOff>428625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666750</xdr:colOff>
      <xdr:row>47</xdr:row>
      <xdr:rowOff>9525</xdr:rowOff>
    </xdr:from>
    <xdr:to>
      <xdr:col>2</xdr:col>
      <xdr:colOff>2409825</xdr:colOff>
      <xdr:row>47</xdr:row>
      <xdr:rowOff>9525</xdr:rowOff>
    </xdr:to>
    <xdr:cxnSp macro="">
      <xdr:nvCxnSpPr>
        <xdr:cNvPr id="3" name="Rechte verbindingslijn 2">
          <a:extLst>
            <a:ext uri="{FF2B5EF4-FFF2-40B4-BE49-F238E27FC236}">
              <a16:creationId xmlns:a16="http://schemas.microsoft.com/office/drawing/2014/main" id="{00000000-0008-0000-0200-000003000000}"/>
            </a:ext>
          </a:extLst>
        </xdr:cNvPr>
        <xdr:cNvCxnSpPr/>
      </xdr:nvCxnSpPr>
      <xdr:spPr>
        <a:xfrm flipH="1">
          <a:off x="4114800" y="11525250"/>
          <a:ext cx="1743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781050</xdr:colOff>
      <xdr:row>47</xdr:row>
      <xdr:rowOff>9525</xdr:rowOff>
    </xdr:from>
    <xdr:to>
      <xdr:col>1</xdr:col>
      <xdr:colOff>2524125</xdr:colOff>
      <xdr:row>47</xdr:row>
      <xdr:rowOff>9525</xdr:rowOff>
    </xdr:to>
    <xdr:cxnSp macro="">
      <xdr:nvCxnSpPr>
        <xdr:cNvPr id="4" name="Rechte verbindingslijn 3">
          <a:extLst>
            <a:ext uri="{FF2B5EF4-FFF2-40B4-BE49-F238E27FC236}">
              <a16:creationId xmlns:a16="http://schemas.microsoft.com/office/drawing/2014/main" id="{00000000-0008-0000-0200-000004000000}"/>
            </a:ext>
          </a:extLst>
        </xdr:cNvPr>
        <xdr:cNvCxnSpPr/>
      </xdr:nvCxnSpPr>
      <xdr:spPr>
        <a:xfrm flipH="1">
          <a:off x="962025" y="11525250"/>
          <a:ext cx="1743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676275</xdr:colOff>
      <xdr:row>47</xdr:row>
      <xdr:rowOff>0</xdr:rowOff>
    </xdr:from>
    <xdr:to>
      <xdr:col>3</xdr:col>
      <xdr:colOff>2419350</xdr:colOff>
      <xdr:row>47</xdr:row>
      <xdr:rowOff>0</xdr:rowOff>
    </xdr:to>
    <xdr:cxnSp macro="">
      <xdr:nvCxnSpPr>
        <xdr:cNvPr id="5" name="Rechte verbindingslijn 4">
          <a:extLst>
            <a:ext uri="{FF2B5EF4-FFF2-40B4-BE49-F238E27FC236}">
              <a16:creationId xmlns:a16="http://schemas.microsoft.com/office/drawing/2014/main" id="{00000000-0008-0000-0200-000005000000}"/>
            </a:ext>
          </a:extLst>
        </xdr:cNvPr>
        <xdr:cNvCxnSpPr/>
      </xdr:nvCxnSpPr>
      <xdr:spPr>
        <a:xfrm flipH="1">
          <a:off x="7153275" y="11515725"/>
          <a:ext cx="1743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504825</xdr:rowOff>
        </xdr:from>
        <xdr:to>
          <xdr:col>2</xdr:col>
          <xdr:colOff>723900</xdr:colOff>
          <xdr:row>8</xdr:row>
          <xdr:rowOff>723900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9</xdr:row>
          <xdr:rowOff>514350</xdr:rowOff>
        </xdr:from>
        <xdr:to>
          <xdr:col>2</xdr:col>
          <xdr:colOff>723900</xdr:colOff>
          <xdr:row>9</xdr:row>
          <xdr:rowOff>733425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xdr:row>
          <xdr:rowOff>190500</xdr:rowOff>
        </xdr:from>
        <xdr:to>
          <xdr:col>2</xdr:col>
          <xdr:colOff>723900</xdr:colOff>
          <xdr:row>10</xdr:row>
          <xdr:rowOff>409575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printerSettings" Target="../printerSettings/printerSettings5.bin"/><Relationship Id="rId7" Type="http://schemas.openxmlformats.org/officeDocument/2006/relationships/ctrlProp" Target="../ctrlProps/ctrlProp12.xml"/><Relationship Id="rId2" Type="http://schemas.openxmlformats.org/officeDocument/2006/relationships/hyperlink" Target="chrome-extension://efaidnbmnnnibpcajpcglclefindmkaj/https:/www.pfzw.nl/content/dam/pfzw/web/particulieren/pensioenpakketten/aanvraag-voor-offerte-vrijwillige-voortzetting-binnen-dienstverband.pdf" TargetMode="External"/><Relationship Id="rId1" Type="http://schemas.openxmlformats.org/officeDocument/2006/relationships/hyperlink" Target="https://parnassiagroep.topdesk.net/tas/public/ssp/content/serviceflow?unid=c9d288c11a834a7ea21024273dc85ca0" TargetMode="External"/><Relationship Id="rId6" Type="http://schemas.openxmlformats.org/officeDocument/2006/relationships/ctrlProp" Target="../ctrlProps/ctrlProp11.xml"/><Relationship Id="rId5" Type="http://schemas.openxmlformats.org/officeDocument/2006/relationships/vmlDrawing" Target="../drawings/vmlDrawing2.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10" workbookViewId="0">
      <selection activeCell="B13" sqref="B13"/>
    </sheetView>
  </sheetViews>
  <sheetFormatPr defaultColWidth="0" defaultRowHeight="12.75" zeroHeight="1" x14ac:dyDescent="0.2"/>
  <cols>
    <col min="1" max="1" width="9.140625" customWidth="1"/>
    <col min="2" max="2" width="100.140625" customWidth="1"/>
    <col min="3" max="3" width="9.140625" customWidth="1"/>
    <col min="4" max="16384" width="9.140625" hidden="1"/>
  </cols>
  <sheetData>
    <row r="1" spans="1:3" x14ac:dyDescent="0.2">
      <c r="A1" s="1"/>
      <c r="B1" s="1"/>
      <c r="C1" s="1"/>
    </row>
    <row r="2" spans="1:3" ht="30" customHeight="1" x14ac:dyDescent="0.2">
      <c r="A2" s="1"/>
      <c r="B2" s="142" t="s">
        <v>22</v>
      </c>
      <c r="C2" s="1"/>
    </row>
    <row r="3" spans="1:3" ht="15" x14ac:dyDescent="0.2">
      <c r="A3" s="1"/>
      <c r="B3" s="34"/>
      <c r="C3" s="1"/>
    </row>
    <row r="4" spans="1:3" ht="15" x14ac:dyDescent="0.2">
      <c r="A4" s="1"/>
      <c r="B4" s="34" t="s">
        <v>146</v>
      </c>
      <c r="C4" s="1"/>
    </row>
    <row r="5" spans="1:3" ht="15" x14ac:dyDescent="0.2">
      <c r="A5" s="1"/>
      <c r="B5" s="34"/>
      <c r="C5" s="1"/>
    </row>
    <row r="6" spans="1:3" ht="152.25" customHeight="1" x14ac:dyDescent="0.2">
      <c r="A6" s="1"/>
      <c r="B6" s="34" t="s">
        <v>147</v>
      </c>
      <c r="C6" s="1"/>
    </row>
    <row r="7" spans="1:3" ht="126" customHeight="1" x14ac:dyDescent="0.2">
      <c r="A7" s="1"/>
      <c r="B7" s="141" t="s">
        <v>148</v>
      </c>
      <c r="C7" s="1"/>
    </row>
    <row r="8" spans="1:3" ht="66.75" customHeight="1" x14ac:dyDescent="0.2">
      <c r="A8" s="1"/>
      <c r="B8" s="34" t="s">
        <v>149</v>
      </c>
      <c r="C8" s="1"/>
    </row>
    <row r="9" spans="1:3" ht="181.5" customHeight="1" x14ac:dyDescent="0.2">
      <c r="A9" s="1"/>
      <c r="B9" s="34" t="s">
        <v>150</v>
      </c>
      <c r="C9" s="1"/>
    </row>
    <row r="10" spans="1:3" ht="74.25" customHeight="1" x14ac:dyDescent="0.2">
      <c r="A10" s="1"/>
      <c r="B10" s="34" t="s">
        <v>151</v>
      </c>
      <c r="C10" s="1"/>
    </row>
    <row r="11" spans="1:3" ht="88.5" customHeight="1" x14ac:dyDescent="0.2">
      <c r="A11" s="1"/>
      <c r="B11" s="34" t="s">
        <v>152</v>
      </c>
      <c r="C11" s="1"/>
    </row>
    <row r="12" spans="1:3" ht="88.5" customHeight="1" x14ac:dyDescent="0.2">
      <c r="A12" s="1"/>
      <c r="B12" s="141" t="s">
        <v>153</v>
      </c>
      <c r="C12" s="1"/>
    </row>
    <row r="13" spans="1:3" ht="81" customHeight="1" x14ac:dyDescent="0.2">
      <c r="A13" s="1"/>
      <c r="B13" s="141" t="s">
        <v>154</v>
      </c>
      <c r="C13" s="1"/>
    </row>
    <row r="14" spans="1:3" ht="15.75" x14ac:dyDescent="0.2">
      <c r="A14" s="1"/>
      <c r="B14" s="141" t="s">
        <v>155</v>
      </c>
      <c r="C14" s="1"/>
    </row>
    <row r="15" spans="1:3" ht="45" x14ac:dyDescent="0.2">
      <c r="A15" s="1"/>
      <c r="B15" s="34" t="s">
        <v>156</v>
      </c>
      <c r="C15" s="1"/>
    </row>
    <row r="16" spans="1:3" ht="58.5" customHeight="1" x14ac:dyDescent="0.2">
      <c r="A16" s="1"/>
      <c r="B16" s="34" t="s">
        <v>157</v>
      </c>
      <c r="C16" s="1"/>
    </row>
    <row r="17" spans="1:3" ht="69" customHeight="1" x14ac:dyDescent="0.2">
      <c r="A17" s="1"/>
      <c r="B17" s="141" t="s">
        <v>158</v>
      </c>
      <c r="C17" s="1"/>
    </row>
    <row r="18" spans="1:3" ht="58.5" customHeight="1" x14ac:dyDescent="0.2">
      <c r="A18" s="1"/>
      <c r="B18" s="141" t="s">
        <v>161</v>
      </c>
      <c r="C18" s="1"/>
    </row>
    <row r="19" spans="1:3" ht="212.25" x14ac:dyDescent="0.2">
      <c r="A19" s="1"/>
      <c r="B19" s="34" t="s">
        <v>159</v>
      </c>
      <c r="C19" s="1"/>
    </row>
    <row r="20" spans="1:3" ht="15" x14ac:dyDescent="0.2">
      <c r="A20" s="1"/>
      <c r="B20" s="34"/>
      <c r="C20" s="1"/>
    </row>
    <row r="21" spans="1:3" ht="15" hidden="1" x14ac:dyDescent="0.2">
      <c r="A21" s="1"/>
      <c r="B21" s="34"/>
      <c r="C21" s="1"/>
    </row>
    <row r="22" spans="1:3" ht="15" hidden="1" x14ac:dyDescent="0.2">
      <c r="A22" s="1"/>
      <c r="B22" s="34"/>
      <c r="C22" s="1"/>
    </row>
    <row r="23" spans="1:3" ht="15" hidden="1" x14ac:dyDescent="0.2">
      <c r="A23" s="1"/>
      <c r="B23" s="14"/>
      <c r="C23" s="1"/>
    </row>
    <row r="24" spans="1:3" ht="15" hidden="1" x14ac:dyDescent="0.2">
      <c r="A24" s="1"/>
      <c r="B24" s="14"/>
      <c r="C24" s="1"/>
    </row>
    <row r="25" spans="1:3" ht="15" hidden="1" x14ac:dyDescent="0.2">
      <c r="A25" s="1"/>
      <c r="B25" s="14"/>
      <c r="C25" s="1"/>
    </row>
    <row r="26" spans="1:3" ht="15" hidden="1" x14ac:dyDescent="0.2">
      <c r="A26" s="1"/>
      <c r="B26" s="14"/>
      <c r="C26" s="1"/>
    </row>
    <row r="27" spans="1:3" ht="15" hidden="1" x14ac:dyDescent="0.2">
      <c r="A27" s="1"/>
      <c r="B27" s="14"/>
      <c r="C27" s="1"/>
    </row>
    <row r="28" spans="1:3" ht="15" hidden="1" x14ac:dyDescent="0.2">
      <c r="A28" s="1"/>
      <c r="B28" s="14"/>
      <c r="C28" s="1"/>
    </row>
    <row r="29" spans="1:3" ht="15" hidden="1" x14ac:dyDescent="0.2">
      <c r="A29" s="1"/>
      <c r="B29" s="14"/>
      <c r="C29" s="1"/>
    </row>
    <row r="30" spans="1:3" ht="15" hidden="1" x14ac:dyDescent="0.2">
      <c r="A30" s="1"/>
      <c r="B30" s="14"/>
      <c r="C30" s="1"/>
    </row>
    <row r="31" spans="1:3" hidden="1" x14ac:dyDescent="0.2">
      <c r="A31" s="1"/>
      <c r="B31" s="1"/>
      <c r="C31" s="1"/>
    </row>
    <row r="32" spans="1:3" hidden="1" x14ac:dyDescent="0.2">
      <c r="A32" s="1"/>
      <c r="B32" s="1"/>
      <c r="C32" s="1"/>
    </row>
    <row r="33" spans="1:3" hidden="1" x14ac:dyDescent="0.2">
      <c r="A33" s="1"/>
      <c r="B33" s="1"/>
      <c r="C33" s="1"/>
    </row>
    <row r="34" spans="1:3" hidden="1" x14ac:dyDescent="0.2">
      <c r="A34" s="1"/>
      <c r="B34" s="1"/>
      <c r="C34"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17"/>
  <sheetViews>
    <sheetView workbookViewId="0">
      <selection activeCell="B13" sqref="B13"/>
    </sheetView>
  </sheetViews>
  <sheetFormatPr defaultColWidth="0" defaultRowHeight="12.75" zeroHeight="1" x14ac:dyDescent="0.2"/>
  <cols>
    <col min="1" max="1" width="2.7109375" style="1" customWidth="1"/>
    <col min="2" max="2" width="143" style="1" customWidth="1"/>
    <col min="3" max="3" width="2.7109375" style="1" customWidth="1"/>
    <col min="4" max="9" width="0" style="1" hidden="1" customWidth="1"/>
    <col min="10" max="16384" width="9.140625" style="1" hidden="1"/>
  </cols>
  <sheetData>
    <row r="1" spans="1:9" ht="15" x14ac:dyDescent="0.2">
      <c r="B1" s="14"/>
      <c r="C1" s="14"/>
      <c r="D1" s="14"/>
      <c r="E1" s="14"/>
      <c r="F1" s="14"/>
      <c r="G1" s="14"/>
      <c r="H1" s="14"/>
      <c r="I1" s="14"/>
    </row>
    <row r="2" spans="1:9" customFormat="1" ht="30" customHeight="1" x14ac:dyDescent="0.2">
      <c r="A2" s="1"/>
      <c r="B2" s="31" t="s">
        <v>22</v>
      </c>
    </row>
    <row r="3" spans="1:9" ht="172.5" customHeight="1" x14ac:dyDescent="0.2">
      <c r="B3" s="32" t="s">
        <v>54</v>
      </c>
    </row>
    <row r="4" spans="1:9" ht="14.25" customHeight="1" x14ac:dyDescent="0.2">
      <c r="B4" s="18"/>
    </row>
    <row r="5" spans="1:9" ht="30" customHeight="1" x14ac:dyDescent="0.2">
      <c r="B5" s="100" t="s">
        <v>52</v>
      </c>
    </row>
    <row r="6" spans="1:9" ht="20.25" customHeight="1" x14ac:dyDescent="0.2">
      <c r="B6" s="127" t="s">
        <v>97</v>
      </c>
    </row>
    <row r="7" spans="1:9" s="38" customFormat="1" ht="20.25" customHeight="1" x14ac:dyDescent="0.2">
      <c r="B7" s="125" t="s">
        <v>24</v>
      </c>
    </row>
    <row r="8" spans="1:9" s="91" customFormat="1" ht="20.25" customHeight="1" x14ac:dyDescent="0.2">
      <c r="B8" s="126" t="s">
        <v>21</v>
      </c>
    </row>
    <row r="9" spans="1:9" s="38" customFormat="1" ht="20.25" customHeight="1" x14ac:dyDescent="0.2">
      <c r="B9" s="126" t="s">
        <v>23</v>
      </c>
      <c r="C9" s="35"/>
      <c r="D9" s="35"/>
      <c r="E9" s="35"/>
      <c r="F9" s="35"/>
      <c r="G9" s="35"/>
      <c r="H9" s="35"/>
      <c r="I9" s="35"/>
    </row>
    <row r="10" spans="1:9" s="38" customFormat="1" ht="20.25" customHeight="1" x14ac:dyDescent="0.2">
      <c r="B10" s="126" t="s">
        <v>31</v>
      </c>
      <c r="C10" s="35"/>
      <c r="D10" s="35"/>
      <c r="E10" s="35"/>
      <c r="F10" s="35"/>
      <c r="G10" s="35"/>
      <c r="H10" s="35"/>
      <c r="I10" s="35"/>
    </row>
    <row r="11" spans="1:9" ht="15" x14ac:dyDescent="0.2">
      <c r="B11" s="34"/>
      <c r="C11" s="14"/>
      <c r="D11" s="14"/>
      <c r="E11" s="14"/>
      <c r="F11" s="14"/>
      <c r="G11" s="14"/>
      <c r="H11" s="14"/>
      <c r="I11" s="14"/>
    </row>
    <row r="12" spans="1:9" s="38" customFormat="1" ht="30" customHeight="1" x14ac:dyDescent="0.2">
      <c r="B12" s="100" t="s">
        <v>11</v>
      </c>
      <c r="C12" s="35"/>
      <c r="D12" s="35"/>
      <c r="E12" s="35"/>
      <c r="F12" s="35"/>
      <c r="G12" s="35"/>
      <c r="H12" s="35"/>
      <c r="I12" s="35"/>
    </row>
    <row r="13" spans="1:9" s="38" customFormat="1" ht="30" customHeight="1" x14ac:dyDescent="0.2">
      <c r="B13" s="89" t="s">
        <v>162</v>
      </c>
      <c r="C13" s="35"/>
      <c r="D13" s="35"/>
      <c r="E13" s="35"/>
      <c r="F13" s="35"/>
      <c r="G13" s="35"/>
      <c r="H13" s="35"/>
      <c r="I13" s="35"/>
    </row>
    <row r="14" spans="1:9" ht="44.25" customHeight="1" x14ac:dyDescent="0.2">
      <c r="B14" s="41" t="s">
        <v>143</v>
      </c>
      <c r="C14" s="14"/>
      <c r="D14" s="14"/>
      <c r="E14" s="14"/>
      <c r="F14" s="14"/>
      <c r="G14" s="14"/>
      <c r="H14" s="14"/>
      <c r="I14" s="14"/>
    </row>
    <row r="15" spans="1:9" ht="14.25" hidden="1" customHeight="1" x14ac:dyDescent="0.2">
      <c r="B15" s="34"/>
      <c r="C15" s="14"/>
      <c r="D15" s="14"/>
      <c r="E15" s="14"/>
      <c r="F15" s="14"/>
      <c r="G15" s="14"/>
      <c r="H15" s="14"/>
      <c r="I15" s="14"/>
    </row>
    <row r="16" spans="1:9" ht="16.5" hidden="1" customHeight="1" x14ac:dyDescent="0.2">
      <c r="C16" s="14"/>
      <c r="D16" s="14"/>
      <c r="E16" s="14"/>
      <c r="F16" s="14"/>
      <c r="G16" s="14"/>
      <c r="H16" s="14"/>
      <c r="I16" s="14"/>
    </row>
    <row r="17" spans="2:9" ht="15" hidden="1" x14ac:dyDescent="0.2">
      <c r="B17" s="14"/>
      <c r="C17" s="14"/>
      <c r="D17" s="14"/>
      <c r="E17" s="14"/>
      <c r="F17" s="14"/>
      <c r="G17" s="14"/>
      <c r="H17" s="14"/>
      <c r="I17" s="14"/>
    </row>
  </sheetData>
  <sheetProtection algorithmName="SHA-512" hashValue="PeOIzkAdB/GevQV/kbRZvqYrKzXeAH8t4K12nZ5um5duT+kZ8s728/VGRqgg7P4WYC9cdOuel0E8iQpTNE2O0Q==" saltValue="xMRM8thn2CvLaGgmlENprw==" spinCount="100000" sheet="1" objects="1" scenarios="1"/>
  <hyperlinks>
    <hyperlink ref="B7" location="'Stap 1 Toets deelname'!A1" display="Start met stap 1"/>
    <hyperlink ref="B8" location="'Stap 2 Salaris en verlof'!A1" display="Stap 2 Salaris en verlof berekenen"/>
    <hyperlink ref="B9" location="'Stap 3 Pensioen berekenen'!A1" display="Stap 3 Pensioen Berekeningen"/>
    <hyperlink ref="B10" location="'Stap 4 Informatie en vervolg'!A1" display="Stap 4 Informatiebehoefte en vervolgstappen bepale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K20"/>
  <sheetViews>
    <sheetView zoomScaleNormal="100" workbookViewId="0"/>
  </sheetViews>
  <sheetFormatPr defaultColWidth="0" defaultRowHeight="12.75" zeroHeight="1" x14ac:dyDescent="0.2"/>
  <cols>
    <col min="1" max="1" width="2.7109375" style="1" customWidth="1"/>
    <col min="2" max="2" width="111" style="1" customWidth="1"/>
    <col min="3" max="3" width="14" style="1" customWidth="1"/>
    <col min="4" max="4" width="13.7109375" style="1" customWidth="1"/>
    <col min="5" max="5" width="2.7109375" style="1" customWidth="1"/>
    <col min="6" max="11" width="0" style="1" hidden="1" customWidth="1"/>
    <col min="12" max="16384" width="9.140625" style="1" hidden="1"/>
  </cols>
  <sheetData>
    <row r="1" spans="1:11" ht="15" customHeight="1" x14ac:dyDescent="0.2">
      <c r="B1" s="14"/>
      <c r="C1" s="14"/>
      <c r="D1" s="14"/>
      <c r="E1" s="14"/>
      <c r="F1" s="14"/>
      <c r="G1" s="14"/>
      <c r="H1" s="14"/>
      <c r="I1" s="14"/>
      <c r="J1" s="14"/>
      <c r="K1" s="14"/>
    </row>
    <row r="2" spans="1:11" s="90" customFormat="1" ht="30" customHeight="1" x14ac:dyDescent="0.2">
      <c r="A2" s="38"/>
      <c r="B2" s="149" t="s">
        <v>14</v>
      </c>
      <c r="C2" s="150"/>
      <c r="D2" s="150"/>
    </row>
    <row r="3" spans="1:11" ht="22.5" customHeight="1" x14ac:dyDescent="0.2">
      <c r="B3" s="145" t="s">
        <v>55</v>
      </c>
      <c r="C3" s="146"/>
      <c r="D3" s="146"/>
      <c r="E3" s="14"/>
      <c r="F3" s="14"/>
      <c r="G3" s="14"/>
      <c r="H3" s="14"/>
      <c r="I3" s="14"/>
      <c r="J3" s="14"/>
      <c r="K3" s="14"/>
    </row>
    <row r="4" spans="1:11" ht="15" x14ac:dyDescent="0.2">
      <c r="B4" s="30"/>
      <c r="C4" s="30"/>
      <c r="D4" s="30"/>
      <c r="E4" s="14"/>
      <c r="F4" s="14"/>
      <c r="G4" s="14"/>
      <c r="H4" s="14"/>
      <c r="I4" s="14"/>
      <c r="J4" s="14"/>
      <c r="K4" s="14"/>
    </row>
    <row r="5" spans="1:11" s="38" customFormat="1" ht="25.5" customHeight="1" x14ac:dyDescent="0.2">
      <c r="B5" s="39" t="s">
        <v>81</v>
      </c>
      <c r="C5" s="39"/>
      <c r="D5" s="39"/>
      <c r="E5" s="35"/>
      <c r="F5" s="35"/>
      <c r="G5" s="35"/>
      <c r="H5" s="35"/>
      <c r="I5" s="35"/>
      <c r="J5" s="35"/>
      <c r="K5" s="35"/>
    </row>
    <row r="6" spans="1:11" s="38" customFormat="1" ht="81" customHeight="1" x14ac:dyDescent="0.2">
      <c r="B6" s="40" t="s">
        <v>163</v>
      </c>
      <c r="C6" s="39"/>
      <c r="D6" s="39"/>
      <c r="E6" s="35"/>
      <c r="F6" s="35"/>
      <c r="G6" s="35"/>
      <c r="H6" s="35"/>
      <c r="I6" s="35"/>
      <c r="J6" s="35"/>
      <c r="K6" s="35"/>
    </row>
    <row r="7" spans="1:11" s="38" customFormat="1" ht="32.25" customHeight="1" x14ac:dyDescent="0.2">
      <c r="B7" s="40" t="s">
        <v>82</v>
      </c>
      <c r="C7" s="39"/>
      <c r="D7" s="39"/>
      <c r="E7" s="35"/>
      <c r="F7" s="35"/>
      <c r="G7" s="35"/>
      <c r="H7" s="35"/>
      <c r="I7" s="35"/>
      <c r="J7" s="35"/>
      <c r="K7" s="35"/>
    </row>
    <row r="8" spans="1:11" s="38" customFormat="1" ht="27" customHeight="1" x14ac:dyDescent="0.2">
      <c r="B8" s="39" t="s">
        <v>142</v>
      </c>
      <c r="C8" s="39"/>
      <c r="D8" s="39"/>
      <c r="E8" s="35"/>
      <c r="F8" s="35"/>
      <c r="G8" s="35"/>
      <c r="H8" s="35"/>
      <c r="I8" s="35"/>
      <c r="J8" s="35"/>
      <c r="K8" s="35"/>
    </row>
    <row r="9" spans="1:11" s="38" customFormat="1" ht="49.5" customHeight="1" x14ac:dyDescent="0.2">
      <c r="B9" s="40" t="s">
        <v>119</v>
      </c>
      <c r="C9" s="39"/>
      <c r="D9" s="39"/>
      <c r="E9" s="35"/>
      <c r="F9" s="35"/>
      <c r="G9" s="35"/>
      <c r="H9" s="35"/>
      <c r="I9" s="35"/>
      <c r="J9" s="35"/>
      <c r="K9" s="35"/>
    </row>
    <row r="10" spans="1:11" ht="21.75" customHeight="1" x14ac:dyDescent="0.2">
      <c r="B10" s="14"/>
      <c r="C10" s="14"/>
      <c r="D10" s="14"/>
      <c r="E10" s="14"/>
      <c r="F10" s="14"/>
      <c r="G10" s="14"/>
      <c r="H10" s="14"/>
      <c r="I10" s="14"/>
      <c r="J10" s="14"/>
      <c r="K10" s="14"/>
    </row>
    <row r="11" spans="1:11" s="38" customFormat="1" ht="30" customHeight="1" x14ac:dyDescent="0.2">
      <c r="B11" s="157" t="s">
        <v>32</v>
      </c>
      <c r="C11" s="158"/>
      <c r="D11" s="158"/>
      <c r="E11" s="35"/>
      <c r="F11" s="35"/>
      <c r="G11" s="35"/>
      <c r="H11" s="35"/>
      <c r="I11" s="35"/>
      <c r="J11" s="35"/>
      <c r="K11" s="35"/>
    </row>
    <row r="12" spans="1:11" ht="31.5" customHeight="1" x14ac:dyDescent="0.2">
      <c r="B12" s="151" t="str">
        <f>+IF(OR(Beheergegevens!D21=1,Beheergegevens!D14=1),IF(Beheergegevens!D18&gt;0,+Beheergegevens!I13,+Beheergegevens!I10),"Vul hierboven alle vragen in zodat bepaald kan worden of je aan het Generatiepact kan deelnemen.")</f>
        <v>Hoera! Je voldoet aan de voorwaarden om deel te kunnen nemen aan het Generatiepact.
Ga verder met stap 2 om de gevolgen voor je salaris en verlofuren te berekenen.</v>
      </c>
      <c r="C12" s="152"/>
      <c r="D12" s="152"/>
      <c r="E12" s="14"/>
      <c r="F12" s="14"/>
      <c r="G12" s="14"/>
      <c r="H12" s="14"/>
      <c r="I12" s="14"/>
      <c r="J12" s="14"/>
      <c r="K12" s="14"/>
    </row>
    <row r="13" spans="1:11" ht="15" x14ac:dyDescent="0.2">
      <c r="B13" s="30"/>
      <c r="C13" s="41"/>
      <c r="D13" s="41"/>
      <c r="E13" s="14"/>
      <c r="F13" s="14"/>
      <c r="G13" s="14"/>
      <c r="H13" s="14"/>
      <c r="I13" s="14"/>
      <c r="J13" s="14"/>
      <c r="K13" s="14"/>
    </row>
    <row r="14" spans="1:11" s="38" customFormat="1" ht="20.25" customHeight="1" x14ac:dyDescent="0.2">
      <c r="A14" s="92"/>
      <c r="B14" s="153" t="s">
        <v>20</v>
      </c>
      <c r="C14" s="154"/>
      <c r="D14" s="154"/>
      <c r="E14" s="35"/>
      <c r="F14" s="35"/>
      <c r="G14" s="35"/>
      <c r="H14" s="35"/>
      <c r="I14" s="35"/>
      <c r="J14" s="35"/>
      <c r="K14" s="35"/>
    </row>
    <row r="15" spans="1:11" s="38" customFormat="1" ht="15" customHeight="1" x14ac:dyDescent="0.2">
      <c r="A15" s="92"/>
      <c r="B15" s="147" t="s">
        <v>167</v>
      </c>
      <c r="C15" s="148"/>
      <c r="D15" s="148"/>
      <c r="E15" s="35"/>
      <c r="F15" s="35"/>
      <c r="G15" s="35"/>
      <c r="H15" s="35"/>
      <c r="I15" s="35"/>
      <c r="J15" s="35"/>
      <c r="K15" s="35"/>
    </row>
    <row r="16" spans="1:11" s="38" customFormat="1" ht="23.25" customHeight="1" x14ac:dyDescent="0.2">
      <c r="A16" s="92"/>
      <c r="B16" s="155"/>
      <c r="C16" s="156"/>
      <c r="D16" s="156"/>
      <c r="E16" s="35"/>
      <c r="F16" s="35"/>
      <c r="G16" s="35"/>
      <c r="H16" s="35"/>
      <c r="I16" s="35"/>
      <c r="J16" s="35"/>
      <c r="K16" s="35"/>
    </row>
    <row r="17" spans="1:11" ht="15.75" customHeight="1" x14ac:dyDescent="0.2">
      <c r="A17" s="61"/>
      <c r="B17" s="145"/>
      <c r="C17" s="146"/>
      <c r="D17" s="146"/>
      <c r="E17" s="14"/>
      <c r="F17" s="14"/>
      <c r="G17" s="14"/>
      <c r="H17" s="14"/>
      <c r="I17" s="14"/>
      <c r="J17" s="14"/>
      <c r="K17" s="14"/>
    </row>
    <row r="18" spans="1:11" ht="15" x14ac:dyDescent="0.2">
      <c r="A18" s="61"/>
      <c r="B18" s="57" t="s">
        <v>53</v>
      </c>
      <c r="C18" s="93"/>
      <c r="D18" s="94">
        <f>+'Stap 2 Salaris en verlof'!$C$9</f>
        <v>0</v>
      </c>
      <c r="E18" s="14"/>
      <c r="F18" s="14"/>
      <c r="G18" s="14"/>
      <c r="H18" s="14"/>
      <c r="I18" s="14"/>
      <c r="J18" s="14"/>
      <c r="K18" s="14"/>
    </row>
    <row r="19" spans="1:11" ht="15" x14ac:dyDescent="0.2">
      <c r="A19" s="61"/>
      <c r="B19" s="57"/>
      <c r="C19" s="93"/>
      <c r="D19" s="94"/>
      <c r="E19" s="14"/>
      <c r="F19" s="14"/>
      <c r="G19" s="14"/>
      <c r="H19" s="14"/>
      <c r="I19" s="14"/>
      <c r="J19" s="14"/>
      <c r="K19" s="14"/>
    </row>
    <row r="20" spans="1:11" x14ac:dyDescent="0.2"/>
  </sheetData>
  <sheetProtection algorithmName="SHA-512" hashValue="/JEcC/QsVLvUSp48Jx1tyXLKAhHZ7Ldj13WWl902CPdocJXE5FmWVGczTl1WAzE0ymLLpANPKnb4/WYJpRCITA==" saltValue="KMXFnNdMT9ZLtYqv2UCaJw==" spinCount="100000" sheet="1" objects="1" scenarios="1"/>
  <mergeCells count="8">
    <mergeCell ref="B17:D17"/>
    <mergeCell ref="B15:D15"/>
    <mergeCell ref="B3:D3"/>
    <mergeCell ref="B2:D2"/>
    <mergeCell ref="B12:D12"/>
    <mergeCell ref="B14:D14"/>
    <mergeCell ref="B16:D16"/>
    <mergeCell ref="B11:D11"/>
  </mergeCells>
  <hyperlinks>
    <hyperlink ref="B14" location="'Stap 2 Generatiepact berekenen'!A1" display="Bereken dan wat deelname aan het Generatiepact voor jou betekent."/>
    <hyperlink ref="B14:D14" location="'Stap 2 Salaris en verlof'!A1" display="Naar Stap 2 Salaris en verlof generatiepact berekenen"/>
    <hyperlink ref="B18" location="Inleiding!A1" display="Terug naar de inleiding"/>
  </hyperlinks>
  <pageMargins left="0.70866141732283472" right="0.70866141732283472" top="0.74803149606299213" bottom="0.7480314960629921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47625</xdr:colOff>
                    <xdr:row>4</xdr:row>
                    <xdr:rowOff>76200</xdr:rowOff>
                  </from>
                  <to>
                    <xdr:col>2</xdr:col>
                    <xdr:colOff>352425</xdr:colOff>
                    <xdr:row>4</xdr:row>
                    <xdr:rowOff>295275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133350</xdr:colOff>
                    <xdr:row>4</xdr:row>
                    <xdr:rowOff>76200</xdr:rowOff>
                  </from>
                  <to>
                    <xdr:col>3</xdr:col>
                    <xdr:colOff>590550</xdr:colOff>
                    <xdr:row>4</xdr:row>
                    <xdr:rowOff>295275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47625</xdr:colOff>
                    <xdr:row>5</xdr:row>
                    <xdr:rowOff>381000</xdr:rowOff>
                  </from>
                  <to>
                    <xdr:col>2</xdr:col>
                    <xdr:colOff>352425</xdr:colOff>
                    <xdr:row>5</xdr:row>
                    <xdr:rowOff>600075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133350</xdr:colOff>
                    <xdr:row>5</xdr:row>
                    <xdr:rowOff>381000</xdr:rowOff>
                  </from>
                  <to>
                    <xdr:col>3</xdr:col>
                    <xdr:colOff>590550</xdr:colOff>
                    <xdr:row>5</xdr:row>
                    <xdr:rowOff>600075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47625</xdr:colOff>
                    <xdr:row>6</xdr:row>
                    <xdr:rowOff>114300</xdr:rowOff>
                  </from>
                  <to>
                    <xdr:col>2</xdr:col>
                    <xdr:colOff>352425</xdr:colOff>
                    <xdr:row>6</xdr:row>
                    <xdr:rowOff>333375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133350</xdr:colOff>
                    <xdr:row>6</xdr:row>
                    <xdr:rowOff>114300</xdr:rowOff>
                  </from>
                  <to>
                    <xdr:col>3</xdr:col>
                    <xdr:colOff>590550</xdr:colOff>
                    <xdr:row>6</xdr:row>
                    <xdr:rowOff>333375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47625</xdr:colOff>
                    <xdr:row>7</xdr:row>
                    <xdr:rowOff>76200</xdr:rowOff>
                  </from>
                  <to>
                    <xdr:col>2</xdr:col>
                    <xdr:colOff>352425</xdr:colOff>
                    <xdr:row>7</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133350</xdr:colOff>
                    <xdr:row>7</xdr:row>
                    <xdr:rowOff>76200</xdr:rowOff>
                  </from>
                  <to>
                    <xdr:col>3</xdr:col>
                    <xdr:colOff>590550</xdr:colOff>
                    <xdr:row>7</xdr:row>
                    <xdr:rowOff>295275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xdr:col>
                    <xdr:colOff>47625</xdr:colOff>
                    <xdr:row>8</xdr:row>
                    <xdr:rowOff>209550</xdr:rowOff>
                  </from>
                  <to>
                    <xdr:col>2</xdr:col>
                    <xdr:colOff>352425</xdr:colOff>
                    <xdr:row>8</xdr:row>
                    <xdr:rowOff>428625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3</xdr:col>
                    <xdr:colOff>133350</xdr:colOff>
                    <xdr:row>8</xdr:row>
                    <xdr:rowOff>209550</xdr:rowOff>
                  </from>
                  <to>
                    <xdr:col>3</xdr:col>
                    <xdr:colOff>590550</xdr:colOff>
                    <xdr:row>8</xdr:row>
                    <xdr:rowOff>428625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E-0000-0100-000001000000}">
            <xm:f>+IF(AND(Beheergegevens!$D$21=0),1,IF(Beheergegevens!$D$18&gt;0,1,0))</xm:f>
            <x14:dxf>
              <font>
                <strike/>
                <color theme="0"/>
              </font>
            </x14:dxf>
          </x14:cfRule>
          <xm:sqref>B14:D15 B16</xm:sqref>
        </x14:conditionalFormatting>
        <x14:conditionalFormatting xmlns:xm="http://schemas.microsoft.com/office/excel/2006/main">
          <x14:cfRule type="expression" priority="1" id="{CC584638-C4E9-44EC-9268-B40487A17211}">
            <xm:f>+IF('Stap 2 Salaris en verlof'!$C$9=0,1,0)</xm:f>
            <x14:dxf>
              <font>
                <strike/>
                <color theme="0"/>
              </font>
            </x14:dxf>
          </x14:cfRule>
          <xm:sqref>D18:D19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84"/>
  <sheetViews>
    <sheetView zoomScaleNormal="100" workbookViewId="0">
      <selection activeCell="B1" sqref="B1"/>
    </sheetView>
  </sheetViews>
  <sheetFormatPr defaultColWidth="0" defaultRowHeight="12.75" zeroHeight="1" x14ac:dyDescent="0.2"/>
  <cols>
    <col min="1" max="1" width="2.7109375" style="1" customWidth="1"/>
    <col min="2" max="2" width="49" customWidth="1"/>
    <col min="3" max="3" width="45.42578125" customWidth="1"/>
    <col min="4" max="4" width="45.85546875" customWidth="1"/>
    <col min="5" max="5" width="0.28515625" style="5" customWidth="1"/>
    <col min="6" max="6" width="3.140625" style="1" customWidth="1"/>
    <col min="7" max="12" width="0" hidden="1" customWidth="1"/>
    <col min="13" max="16384" width="9.140625" hidden="1"/>
  </cols>
  <sheetData>
    <row r="1" spans="1:12" s="1" customFormat="1" ht="15" customHeight="1" x14ac:dyDescent="0.2">
      <c r="E1" s="15"/>
    </row>
    <row r="2" spans="1:12" ht="30" customHeight="1" x14ac:dyDescent="0.2">
      <c r="B2" s="164" t="s">
        <v>13</v>
      </c>
      <c r="C2" s="150"/>
      <c r="D2" s="150"/>
      <c r="E2" s="150"/>
    </row>
    <row r="3" spans="1:12" s="1" customFormat="1" ht="44.25" customHeight="1" x14ac:dyDescent="0.2">
      <c r="B3" s="163" t="s">
        <v>56</v>
      </c>
      <c r="C3" s="166"/>
      <c r="D3" s="166"/>
      <c r="E3" s="166"/>
    </row>
    <row r="4" spans="1:12" s="1" customFormat="1" ht="20.100000000000001" customHeight="1" x14ac:dyDescent="0.2">
      <c r="B4" s="162"/>
      <c r="C4" s="146"/>
      <c r="D4" s="146"/>
      <c r="E4" s="146"/>
      <c r="F4" s="14"/>
      <c r="G4" s="14"/>
      <c r="H4" s="14"/>
      <c r="I4" s="14"/>
    </row>
    <row r="5" spans="1:12" s="21" customFormat="1" ht="30" customHeight="1" x14ac:dyDescent="0.25">
      <c r="A5" s="19"/>
      <c r="B5" s="149" t="s">
        <v>8</v>
      </c>
      <c r="C5" s="165"/>
      <c r="D5" s="165"/>
      <c r="E5" s="165"/>
      <c r="F5" s="19"/>
    </row>
    <row r="6" spans="1:12" s="1" customFormat="1" ht="13.5" thickBot="1" x14ac:dyDescent="0.25">
      <c r="B6" s="169"/>
      <c r="C6" s="146"/>
      <c r="D6" s="146"/>
      <c r="E6" s="146"/>
    </row>
    <row r="7" spans="1:12" ht="21.95" customHeight="1" thickBot="1" x14ac:dyDescent="0.25">
      <c r="B7" s="86" t="s">
        <v>15</v>
      </c>
      <c r="C7" s="87"/>
      <c r="D7" s="1"/>
      <c r="E7" s="15"/>
    </row>
    <row r="8" spans="1:12" s="1" customFormat="1" ht="21.95" customHeight="1" thickBot="1" x14ac:dyDescent="0.25">
      <c r="B8" s="38"/>
      <c r="C8" s="38"/>
      <c r="E8" s="15"/>
    </row>
    <row r="9" spans="1:12" ht="21.95" customHeight="1" thickBot="1" x14ac:dyDescent="0.25">
      <c r="B9" s="86" t="s">
        <v>16</v>
      </c>
      <c r="C9" s="88"/>
      <c r="D9" s="1"/>
      <c r="E9" s="15"/>
    </row>
    <row r="10" spans="1:12" s="1" customFormat="1" ht="21.95" customHeight="1" thickBot="1" x14ac:dyDescent="0.25">
      <c r="B10" s="38"/>
      <c r="C10" s="38"/>
      <c r="E10" s="15"/>
    </row>
    <row r="11" spans="1:12" s="1" customFormat="1" ht="21.95" customHeight="1" thickBot="1" x14ac:dyDescent="0.25">
      <c r="B11" s="113" t="s">
        <v>94</v>
      </c>
      <c r="C11" s="121"/>
      <c r="E11" s="15"/>
    </row>
    <row r="12" spans="1:12" s="1" customFormat="1" ht="21.95" customHeight="1" thickBot="1" x14ac:dyDescent="0.25">
      <c r="B12" s="38"/>
      <c r="C12" s="38"/>
      <c r="E12" s="15"/>
    </row>
    <row r="13" spans="1:12" ht="21.95" customHeight="1" thickBot="1" x14ac:dyDescent="0.25">
      <c r="B13" s="86" t="s">
        <v>0</v>
      </c>
      <c r="C13" s="88"/>
      <c r="D13" s="1"/>
      <c r="E13" s="15"/>
    </row>
    <row r="14" spans="1:12" s="1" customFormat="1" ht="21.95" customHeight="1" thickBot="1" x14ac:dyDescent="0.25">
      <c r="B14" s="38"/>
      <c r="C14" s="38"/>
      <c r="E14" s="15"/>
    </row>
    <row r="15" spans="1:12" ht="21.95" customHeight="1" thickBot="1" x14ac:dyDescent="0.25">
      <c r="B15" s="86" t="s">
        <v>5</v>
      </c>
      <c r="C15" s="110"/>
      <c r="D15" s="14"/>
      <c r="E15" s="17"/>
      <c r="F15" s="14"/>
      <c r="G15" s="3"/>
      <c r="H15" s="3"/>
      <c r="I15" s="3"/>
      <c r="J15" s="3"/>
      <c r="K15" s="3"/>
      <c r="L15" s="3"/>
    </row>
    <row r="16" spans="1:12" s="1" customFormat="1" ht="21.95" customHeight="1" x14ac:dyDescent="0.2">
      <c r="B16" s="167" t="s">
        <v>6</v>
      </c>
      <c r="C16" s="168"/>
      <c r="D16" s="168"/>
      <c r="E16" s="168"/>
      <c r="F16" s="14"/>
      <c r="G16" s="14"/>
      <c r="H16" s="14"/>
      <c r="I16" s="14"/>
      <c r="J16" s="14"/>
      <c r="K16" s="14"/>
      <c r="L16" s="14"/>
    </row>
    <row r="17" spans="1:12" s="1" customFormat="1" ht="15" customHeight="1" x14ac:dyDescent="0.2">
      <c r="B17" s="167"/>
      <c r="C17" s="168"/>
      <c r="D17" s="168"/>
      <c r="E17" s="168"/>
      <c r="F17" s="14"/>
      <c r="G17" s="14"/>
      <c r="H17" s="14"/>
      <c r="I17" s="14"/>
      <c r="J17" s="14"/>
      <c r="K17" s="14"/>
      <c r="L17" s="14"/>
    </row>
    <row r="18" spans="1:12" s="1" customFormat="1" ht="15" customHeight="1" x14ac:dyDescent="0.2">
      <c r="B18" s="27"/>
      <c r="C18" s="28"/>
      <c r="D18" s="28"/>
      <c r="E18" s="28"/>
      <c r="F18" s="14"/>
      <c r="G18" s="14"/>
      <c r="H18" s="14"/>
      <c r="I18" s="14"/>
      <c r="J18" s="14"/>
      <c r="K18" s="14"/>
      <c r="L18" s="14"/>
    </row>
    <row r="19" spans="1:12" s="1" customFormat="1" ht="21.95" customHeight="1" thickBot="1" x14ac:dyDescent="0.25">
      <c r="B19" s="172"/>
      <c r="C19" s="146"/>
      <c r="D19" s="146"/>
      <c r="E19" s="146"/>
      <c r="F19" s="14"/>
      <c r="G19" s="14"/>
      <c r="H19" s="14"/>
      <c r="I19" s="14"/>
      <c r="J19" s="14"/>
      <c r="K19" s="14"/>
      <c r="L19" s="14"/>
    </row>
    <row r="20" spans="1:12" s="1" customFormat="1" ht="21.95" customHeight="1" thickBot="1" x14ac:dyDescent="0.25">
      <c r="B20" s="76" t="s">
        <v>7</v>
      </c>
      <c r="C20" s="88"/>
      <c r="D20" s="14"/>
      <c r="E20" s="17"/>
      <c r="F20" s="14"/>
      <c r="G20" s="14"/>
      <c r="H20" s="14"/>
      <c r="I20" s="14"/>
      <c r="J20" s="14"/>
      <c r="K20" s="14"/>
      <c r="L20" s="14"/>
    </row>
    <row r="21" spans="1:12" s="1" customFormat="1" ht="21.95" customHeight="1" x14ac:dyDescent="0.2">
      <c r="B21" s="172" t="s">
        <v>164</v>
      </c>
      <c r="C21" s="146"/>
      <c r="D21" s="146"/>
      <c r="E21" s="146"/>
      <c r="F21" s="14"/>
      <c r="G21" s="14"/>
      <c r="H21" s="14"/>
      <c r="I21" s="14"/>
      <c r="J21" s="14"/>
      <c r="K21" s="14"/>
      <c r="L21" s="14"/>
    </row>
    <row r="22" spans="1:12" s="1" customFormat="1" ht="15" customHeight="1" x14ac:dyDescent="0.2">
      <c r="B22" s="27"/>
      <c r="C22" s="29"/>
      <c r="D22" s="29"/>
      <c r="E22" s="29"/>
      <c r="F22" s="14"/>
      <c r="G22" s="14"/>
      <c r="H22" s="14"/>
      <c r="I22" s="14"/>
      <c r="J22" s="14"/>
      <c r="K22" s="14"/>
      <c r="L22" s="14"/>
    </row>
    <row r="23" spans="1:12" s="1" customFormat="1" ht="20.100000000000001" customHeight="1" x14ac:dyDescent="0.2">
      <c r="B23" s="173"/>
      <c r="C23" s="168"/>
      <c r="D23" s="168"/>
      <c r="E23" s="168"/>
      <c r="F23" s="14"/>
      <c r="G23" s="14"/>
      <c r="H23" s="14"/>
      <c r="I23" s="14"/>
      <c r="J23" s="14"/>
      <c r="K23" s="14"/>
      <c r="L23" s="14"/>
    </row>
    <row r="24" spans="1:12" s="21" customFormat="1" ht="30" customHeight="1" x14ac:dyDescent="0.25">
      <c r="A24" s="19"/>
      <c r="B24" s="149" t="s">
        <v>9</v>
      </c>
      <c r="C24" s="165"/>
      <c r="D24" s="165"/>
      <c r="E24" s="165"/>
      <c r="F24" s="19"/>
    </row>
    <row r="25" spans="1:12" s="1" customFormat="1" ht="18" customHeight="1" x14ac:dyDescent="0.2">
      <c r="B25" s="173"/>
      <c r="C25" s="168"/>
      <c r="D25" s="168"/>
      <c r="E25" s="168"/>
      <c r="F25" s="14"/>
      <c r="G25" s="14"/>
      <c r="H25" s="14"/>
      <c r="I25" s="14"/>
      <c r="J25" s="14"/>
      <c r="K25" s="14"/>
      <c r="L25" s="14"/>
    </row>
    <row r="26" spans="1:12" s="21" customFormat="1" ht="59.25" customHeight="1" x14ac:dyDescent="0.25">
      <c r="A26" s="19"/>
      <c r="B26" s="128" t="s">
        <v>104</v>
      </c>
      <c r="C26" s="129" t="s">
        <v>105</v>
      </c>
      <c r="D26" s="130" t="s">
        <v>106</v>
      </c>
      <c r="E26" s="20"/>
      <c r="F26" s="19"/>
    </row>
    <row r="27" spans="1:12" ht="15" x14ac:dyDescent="0.2">
      <c r="B27" s="6"/>
      <c r="C27" s="8"/>
      <c r="D27" s="4"/>
      <c r="E27" s="9"/>
      <c r="F27" s="14"/>
      <c r="G27" s="3"/>
      <c r="H27" s="3"/>
      <c r="I27" s="3"/>
      <c r="J27" s="3"/>
      <c r="K27" s="3"/>
      <c r="L27" s="3"/>
    </row>
    <row r="28" spans="1:12" ht="15" x14ac:dyDescent="0.2">
      <c r="B28" s="6" t="s">
        <v>1</v>
      </c>
      <c r="C28" s="9" t="s">
        <v>1</v>
      </c>
      <c r="D28" s="6" t="s">
        <v>1</v>
      </c>
      <c r="E28" s="9"/>
      <c r="F28" s="14"/>
      <c r="G28" s="3"/>
      <c r="H28" s="3"/>
      <c r="I28" s="3"/>
      <c r="J28" s="3"/>
      <c r="K28" s="3"/>
      <c r="L28" s="3"/>
    </row>
    <row r="29" spans="1:12" ht="15" x14ac:dyDescent="0.2">
      <c r="B29" s="6">
        <f>+C13</f>
        <v>0</v>
      </c>
      <c r="C29" s="9">
        <f>IF(B29&lt;30,24,+C13*80%)</f>
        <v>24</v>
      </c>
      <c r="D29" s="6">
        <f>+IF(B29&lt;30,24,+C13*80%)</f>
        <v>24</v>
      </c>
      <c r="E29" s="9"/>
      <c r="F29" s="14"/>
      <c r="G29" s="3"/>
      <c r="H29" s="3"/>
      <c r="I29" s="3"/>
      <c r="J29" s="3"/>
      <c r="K29" s="3"/>
      <c r="L29" s="3"/>
    </row>
    <row r="30" spans="1:12" ht="15" x14ac:dyDescent="0.2">
      <c r="B30" s="6"/>
      <c r="C30" s="101">
        <f>+C29-B29</f>
        <v>24</v>
      </c>
      <c r="D30" s="102">
        <f>+D29-B29</f>
        <v>24</v>
      </c>
      <c r="E30" s="9"/>
      <c r="F30" s="14"/>
      <c r="G30" s="3"/>
      <c r="H30" s="3"/>
      <c r="I30" s="3"/>
      <c r="J30" s="3"/>
      <c r="K30" s="3"/>
      <c r="L30" s="3"/>
    </row>
    <row r="31" spans="1:12" ht="15" x14ac:dyDescent="0.2">
      <c r="B31" s="6"/>
      <c r="C31" s="9"/>
      <c r="D31" s="6"/>
      <c r="E31" s="9"/>
      <c r="F31" s="14"/>
      <c r="G31" s="3"/>
      <c r="H31" s="3"/>
      <c r="I31" s="3"/>
      <c r="J31" s="3"/>
      <c r="K31" s="3"/>
      <c r="L31" s="3"/>
    </row>
    <row r="32" spans="1:12" ht="15" x14ac:dyDescent="0.2">
      <c r="B32" s="6" t="s">
        <v>3</v>
      </c>
      <c r="C32" s="9" t="s">
        <v>3</v>
      </c>
      <c r="D32" s="6" t="s">
        <v>3</v>
      </c>
      <c r="E32" s="9"/>
      <c r="F32" s="14"/>
      <c r="G32" s="3"/>
      <c r="H32" s="3"/>
      <c r="I32" s="3"/>
      <c r="J32" s="3"/>
      <c r="K32" s="3"/>
      <c r="L32" s="3"/>
    </row>
    <row r="33" spans="2:12" ht="15" x14ac:dyDescent="0.2">
      <c r="B33" s="12">
        <f>ROUNDUP(C13/36*166,0)</f>
        <v>0</v>
      </c>
      <c r="C33" s="10">
        <f>ROUNDUP(C29/36*166,0)</f>
        <v>111</v>
      </c>
      <c r="D33" s="12">
        <f>ROUNDUP(D29/36*166,0)</f>
        <v>111</v>
      </c>
      <c r="E33" s="9"/>
      <c r="F33" s="14"/>
      <c r="G33" s="3"/>
      <c r="H33" s="3"/>
      <c r="I33" s="3"/>
      <c r="J33" s="3"/>
      <c r="K33" s="3"/>
      <c r="L33" s="3"/>
    </row>
    <row r="34" spans="2:12" ht="15" x14ac:dyDescent="0.2">
      <c r="B34" s="6"/>
      <c r="C34" s="103">
        <f>+C33-B33</f>
        <v>111</v>
      </c>
      <c r="D34" s="104">
        <f>+D33-B33</f>
        <v>111</v>
      </c>
      <c r="E34" s="9"/>
      <c r="F34" s="14"/>
      <c r="G34" s="3"/>
      <c r="H34" s="3"/>
      <c r="I34" s="3"/>
      <c r="J34" s="3"/>
      <c r="K34" s="3"/>
      <c r="L34" s="3"/>
    </row>
    <row r="35" spans="2:12" ht="15" x14ac:dyDescent="0.2">
      <c r="B35" s="6"/>
      <c r="C35" s="9"/>
      <c r="D35" s="6"/>
      <c r="E35" s="9"/>
      <c r="F35" s="14"/>
      <c r="G35" s="3"/>
      <c r="H35" s="3"/>
      <c r="I35" s="3"/>
      <c r="J35" s="3"/>
      <c r="K35" s="3"/>
      <c r="L35" s="3"/>
    </row>
    <row r="36" spans="2:12" ht="15" x14ac:dyDescent="0.2">
      <c r="B36" s="6" t="s">
        <v>4</v>
      </c>
      <c r="C36" s="9" t="s">
        <v>4</v>
      </c>
      <c r="D36" s="6" t="s">
        <v>4</v>
      </c>
      <c r="E36" s="9"/>
      <c r="F36" s="14"/>
      <c r="G36" s="3"/>
      <c r="H36" s="3"/>
      <c r="I36" s="3"/>
      <c r="J36" s="3"/>
      <c r="K36" s="3"/>
      <c r="L36" s="3"/>
    </row>
    <row r="37" spans="2:12" ht="15" x14ac:dyDescent="0.2">
      <c r="B37" s="6">
        <f>+C20</f>
        <v>0</v>
      </c>
      <c r="C37" s="10">
        <v>0</v>
      </c>
      <c r="D37" s="12">
        <f>ROUNDUP(C20*80%,0)</f>
        <v>0</v>
      </c>
      <c r="E37" s="9"/>
      <c r="F37" s="14"/>
      <c r="G37" s="3"/>
      <c r="H37" s="3"/>
      <c r="I37" s="3"/>
      <c r="J37" s="3"/>
      <c r="K37" s="3"/>
      <c r="L37" s="3"/>
    </row>
    <row r="38" spans="2:12" ht="15" x14ac:dyDescent="0.2">
      <c r="B38" s="6"/>
      <c r="C38" s="103">
        <f>+C37-B37</f>
        <v>0</v>
      </c>
      <c r="D38" s="104">
        <f>+D37-B37</f>
        <v>0</v>
      </c>
      <c r="E38" s="9"/>
      <c r="F38" s="14"/>
      <c r="G38" s="3"/>
      <c r="H38" s="3"/>
      <c r="I38" s="3"/>
      <c r="J38" s="3"/>
      <c r="K38" s="3"/>
      <c r="L38" s="3"/>
    </row>
    <row r="39" spans="2:12" ht="15" x14ac:dyDescent="0.2">
      <c r="B39" s="6"/>
      <c r="C39" s="9"/>
      <c r="D39" s="6"/>
      <c r="E39" s="9"/>
      <c r="F39" s="14"/>
      <c r="G39" s="3"/>
      <c r="H39" s="3"/>
      <c r="I39" s="3"/>
      <c r="J39" s="3"/>
      <c r="K39" s="3"/>
      <c r="L39" s="3"/>
    </row>
    <row r="40" spans="2:12" ht="15" x14ac:dyDescent="0.2">
      <c r="B40" s="6" t="s">
        <v>2</v>
      </c>
      <c r="C40" s="9" t="s">
        <v>2</v>
      </c>
      <c r="D40" s="6" t="s">
        <v>2</v>
      </c>
      <c r="E40" s="9"/>
      <c r="F40" s="14"/>
      <c r="G40" s="3"/>
      <c r="H40" s="3"/>
      <c r="I40" s="3"/>
      <c r="J40" s="3"/>
      <c r="K40" s="3"/>
      <c r="L40" s="3"/>
    </row>
    <row r="41" spans="2:12" ht="15" x14ac:dyDescent="0.2">
      <c r="B41" s="12">
        <f>ROUNDUP(C13*52-B33-B37,0)</f>
        <v>0</v>
      </c>
      <c r="C41" s="10">
        <f>ROUNDUP(C29*52-C33-C37,0)</f>
        <v>1137</v>
      </c>
      <c r="D41" s="12">
        <f>ROUNDUP(D29*52-D33-D37,0)</f>
        <v>1137</v>
      </c>
      <c r="E41" s="10"/>
      <c r="F41" s="14"/>
      <c r="G41" s="3"/>
      <c r="H41" s="3"/>
      <c r="I41" s="3"/>
      <c r="J41" s="3"/>
      <c r="K41" s="3"/>
      <c r="L41" s="3"/>
    </row>
    <row r="42" spans="2:12" ht="15" x14ac:dyDescent="0.2">
      <c r="B42" s="6"/>
      <c r="C42" s="103">
        <f>+C41-B41</f>
        <v>1137</v>
      </c>
      <c r="D42" s="104">
        <f>+D41-B41</f>
        <v>1137</v>
      </c>
      <c r="E42" s="9"/>
      <c r="F42" s="14"/>
      <c r="G42" s="3"/>
      <c r="H42" s="3"/>
      <c r="I42" s="3"/>
      <c r="J42" s="3"/>
      <c r="K42" s="3"/>
      <c r="L42" s="3"/>
    </row>
    <row r="43" spans="2:12" ht="15" x14ac:dyDescent="0.2">
      <c r="B43" s="6"/>
      <c r="C43" s="9"/>
      <c r="D43" s="6"/>
      <c r="E43" s="9"/>
      <c r="F43" s="14"/>
      <c r="G43" s="3"/>
      <c r="H43" s="3"/>
      <c r="I43" s="3"/>
      <c r="J43" s="3"/>
      <c r="K43" s="3"/>
      <c r="L43" s="3"/>
    </row>
    <row r="44" spans="2:12" ht="15" x14ac:dyDescent="0.2">
      <c r="B44" s="6" t="s">
        <v>112</v>
      </c>
      <c r="C44" s="9" t="s">
        <v>112</v>
      </c>
      <c r="D44" s="6" t="s">
        <v>112</v>
      </c>
      <c r="E44" s="9"/>
      <c r="F44" s="14"/>
      <c r="G44" s="3"/>
      <c r="H44" s="3"/>
      <c r="I44" s="3"/>
      <c r="J44" s="3"/>
      <c r="K44" s="3"/>
      <c r="L44" s="3"/>
    </row>
    <row r="45" spans="2:12" ht="9.75" customHeight="1" x14ac:dyDescent="0.2">
      <c r="B45" s="6"/>
      <c r="C45" s="9"/>
      <c r="D45" s="6"/>
      <c r="E45" s="9"/>
      <c r="F45" s="14"/>
      <c r="G45" s="3"/>
      <c r="H45" s="3"/>
      <c r="I45" s="3"/>
      <c r="J45" s="3"/>
      <c r="K45" s="3"/>
      <c r="L45" s="3"/>
    </row>
    <row r="46" spans="2:12" ht="15" x14ac:dyDescent="0.2">
      <c r="B46" s="137" t="e">
        <f ca="1">+Beheergegevens!I32</f>
        <v>#NAME?</v>
      </c>
      <c r="C46" s="133" t="e">
        <f ca="1">+Beheergegevens!I38</f>
        <v>#NAME?</v>
      </c>
      <c r="D46" s="137" t="e">
        <f ca="1">+Beheergegevens!I44</f>
        <v>#NAME?</v>
      </c>
      <c r="E46" s="23"/>
      <c r="F46" s="14"/>
      <c r="G46" s="3"/>
      <c r="H46" s="3"/>
      <c r="I46" s="3"/>
      <c r="J46" s="3"/>
      <c r="K46" s="3"/>
      <c r="L46" s="3"/>
    </row>
    <row r="47" spans="2:12" ht="15" x14ac:dyDescent="0.2">
      <c r="B47" s="137"/>
      <c r="C47" s="135" t="e">
        <f ca="1">+Beheergegevens!I39</f>
        <v>#NAME?</v>
      </c>
      <c r="D47" s="138"/>
      <c r="E47" s="9"/>
      <c r="F47" s="14"/>
      <c r="G47" s="3"/>
      <c r="H47" s="3"/>
      <c r="I47" s="3"/>
      <c r="J47" s="3"/>
      <c r="K47" s="3"/>
      <c r="L47" s="3"/>
    </row>
    <row r="48" spans="2:12" ht="15" x14ac:dyDescent="0.2">
      <c r="B48" s="137" t="e">
        <f ca="1">+Beheergegevens!I34</f>
        <v>#NAME?</v>
      </c>
      <c r="C48" s="134" t="e">
        <f ca="1">+Beheergegevens!I40</f>
        <v>#NAME?</v>
      </c>
      <c r="D48" s="138" t="e">
        <f ca="1">+Beheergegevens!I46</f>
        <v>#NAME?</v>
      </c>
      <c r="E48" s="9"/>
      <c r="F48" s="14"/>
      <c r="G48" s="3"/>
      <c r="H48" s="3"/>
      <c r="I48" s="3"/>
      <c r="J48" s="3"/>
      <c r="K48" s="3"/>
      <c r="L48" s="3"/>
    </row>
    <row r="49" spans="1:12" ht="15" x14ac:dyDescent="0.2">
      <c r="B49" s="108"/>
      <c r="C49" s="139" t="e">
        <f ca="1">+Beheergegevens!I41</f>
        <v>#NAME?</v>
      </c>
      <c r="D49" s="140" t="e">
        <f ca="1">+Beheergegevens!I47</f>
        <v>#NAME?</v>
      </c>
      <c r="E49" s="9"/>
      <c r="F49" s="14"/>
      <c r="G49" s="3"/>
      <c r="H49" s="3"/>
      <c r="I49" s="3"/>
      <c r="J49" s="3"/>
      <c r="K49" s="3"/>
      <c r="L49" s="3"/>
    </row>
    <row r="50" spans="1:12" x14ac:dyDescent="0.2">
      <c r="B50" s="7"/>
      <c r="C50" s="11"/>
      <c r="D50" s="7"/>
      <c r="E50" s="13"/>
    </row>
    <row r="51" spans="1:12" ht="15" x14ac:dyDescent="0.2">
      <c r="B51" s="6" t="s">
        <v>10</v>
      </c>
      <c r="C51" s="9" t="s">
        <v>10</v>
      </c>
      <c r="D51" s="6" t="s">
        <v>10</v>
      </c>
      <c r="E51" s="9"/>
    </row>
    <row r="52" spans="1:12" ht="15" x14ac:dyDescent="0.2">
      <c r="B52" s="107">
        <f>+C15</f>
        <v>0</v>
      </c>
      <c r="C52" s="22" t="e">
        <f ca="1">+Beheergegevens!I50</f>
        <v>#NAME?</v>
      </c>
      <c r="D52" s="107" t="e">
        <f>+Beheergegevens!B46</f>
        <v>#DIV/0!</v>
      </c>
      <c r="E52" s="23"/>
    </row>
    <row r="53" spans="1:12" ht="15" x14ac:dyDescent="0.2">
      <c r="B53" s="7"/>
      <c r="C53" s="101" t="e">
        <f ca="1">+Beheergegevens!I51</f>
        <v>#NAME?</v>
      </c>
      <c r="D53" s="109" t="e">
        <f>+Beheergegevens!B44-Beheergegevens!B32</f>
        <v>#DIV/0!</v>
      </c>
      <c r="E53" s="9"/>
    </row>
    <row r="54" spans="1:12" ht="15" x14ac:dyDescent="0.2">
      <c r="B54" s="7"/>
      <c r="C54" s="23"/>
      <c r="D54" s="24"/>
      <c r="E54" s="23"/>
    </row>
    <row r="55" spans="1:12" s="1" customFormat="1" ht="15.75" x14ac:dyDescent="0.25">
      <c r="B55" s="25"/>
      <c r="C55" s="2"/>
      <c r="D55" s="2"/>
      <c r="E55" s="26"/>
    </row>
    <row r="56" spans="1:12" ht="36.75" customHeight="1" x14ac:dyDescent="0.2">
      <c r="B56" s="170" t="s">
        <v>73</v>
      </c>
      <c r="C56" s="171"/>
      <c r="D56" s="171"/>
      <c r="E56" s="171"/>
    </row>
    <row r="57" spans="1:12" ht="16.5" customHeight="1" x14ac:dyDescent="0.2">
      <c r="B57" s="163"/>
      <c r="C57" s="177"/>
      <c r="D57" s="177"/>
      <c r="E57" s="177"/>
    </row>
    <row r="58" spans="1:12" ht="50.25" customHeight="1" x14ac:dyDescent="0.2">
      <c r="B58" s="170" t="s">
        <v>111</v>
      </c>
      <c r="C58" s="171"/>
      <c r="D58" s="171"/>
      <c r="E58" s="171"/>
    </row>
    <row r="59" spans="1:12" s="1" customFormat="1" ht="20.100000000000001" customHeight="1" x14ac:dyDescent="0.2">
      <c r="B59" s="163"/>
      <c r="C59" s="150"/>
      <c r="D59" s="150"/>
      <c r="E59" s="150"/>
    </row>
    <row r="60" spans="1:12" s="21" customFormat="1" ht="30" customHeight="1" x14ac:dyDescent="0.25">
      <c r="A60" s="19"/>
      <c r="B60" s="149" t="s">
        <v>25</v>
      </c>
      <c r="C60" s="165"/>
      <c r="D60" s="165"/>
      <c r="E60" s="165"/>
      <c r="F60" s="19"/>
    </row>
    <row r="61" spans="1:12" s="19" customFormat="1" ht="137.25" customHeight="1" x14ac:dyDescent="0.25">
      <c r="B61" s="163" t="s">
        <v>80</v>
      </c>
      <c r="C61" s="176"/>
      <c r="D61" s="176"/>
      <c r="E61" s="176"/>
    </row>
    <row r="62" spans="1:12" s="1" customFormat="1" ht="20.100000000000001" customHeight="1" x14ac:dyDescent="0.2">
      <c r="B62" s="161"/>
      <c r="C62" s="150"/>
      <c r="D62" s="150"/>
      <c r="E62" s="150"/>
    </row>
    <row r="63" spans="1:12" s="21" customFormat="1" ht="30" customHeight="1" x14ac:dyDescent="0.25">
      <c r="A63" s="19"/>
      <c r="B63" s="149" t="s">
        <v>17</v>
      </c>
      <c r="C63" s="165"/>
      <c r="D63" s="165"/>
      <c r="E63" s="165"/>
      <c r="F63" s="19"/>
    </row>
    <row r="64" spans="1:12" s="1" customFormat="1" ht="33" customHeight="1" x14ac:dyDescent="0.2">
      <c r="B64" s="174" t="s">
        <v>18</v>
      </c>
      <c r="C64" s="175"/>
      <c r="D64" s="175"/>
      <c r="E64" s="175"/>
    </row>
    <row r="65" spans="2:5" s="1" customFormat="1" ht="24.75" customHeight="1" x14ac:dyDescent="0.2">
      <c r="B65" s="159"/>
      <c r="C65" s="160"/>
      <c r="D65" s="160"/>
      <c r="E65" s="160"/>
    </row>
    <row r="66" spans="2:5" s="1" customFormat="1" ht="15" x14ac:dyDescent="0.2">
      <c r="B66" s="60"/>
      <c r="C66" s="60"/>
      <c r="D66" s="60"/>
      <c r="E66" s="60"/>
    </row>
    <row r="67" spans="2:5" s="1" customFormat="1" ht="15" x14ac:dyDescent="0.2">
      <c r="B67" s="57" t="s">
        <v>53</v>
      </c>
      <c r="C67" s="60"/>
      <c r="D67" s="60"/>
      <c r="E67" s="94">
        <f>+'Stap 2 Salaris en verlof'!$C$9</f>
        <v>0</v>
      </c>
    </row>
    <row r="68" spans="2:5" s="1" customFormat="1" ht="15" x14ac:dyDescent="0.2">
      <c r="B68" s="59"/>
      <c r="C68" s="59"/>
      <c r="D68" s="59"/>
      <c r="E68" s="26"/>
    </row>
    <row r="69" spans="2:5" s="1" customFormat="1" ht="15" hidden="1" x14ac:dyDescent="0.2">
      <c r="B69" s="2"/>
      <c r="C69" s="2"/>
      <c r="D69" s="2"/>
      <c r="E69" s="26"/>
    </row>
    <row r="70" spans="2:5" ht="15" hidden="1" x14ac:dyDescent="0.2">
      <c r="B70" s="3"/>
      <c r="C70" s="3"/>
      <c r="D70" s="3"/>
    </row>
    <row r="71" spans="2:5" ht="15" hidden="1" x14ac:dyDescent="0.2">
      <c r="B71" s="3"/>
      <c r="C71" s="3"/>
      <c r="D71" s="3"/>
    </row>
    <row r="84" ht="45.75" hidden="1" customHeight="1" x14ac:dyDescent="0.2"/>
  </sheetData>
  <sheetProtection algorithmName="SHA-512" hashValue="VRsek6ndTO9EiKC+xYGbj7/zKWuRNVgbD/G2Hp5Gjqjis/b0ZnCI4cnfJlZ+pS8kWQVW+sVVAVaTOfxXesWmfQ==" saltValue="jqxJK3/DDziaodG9aJPOtQ==" spinCount="100000" sheet="1" objects="1" scenarios="1"/>
  <mergeCells count="22">
    <mergeCell ref="B64:E64"/>
    <mergeCell ref="B60:E60"/>
    <mergeCell ref="B63:E63"/>
    <mergeCell ref="B61:E61"/>
    <mergeCell ref="B57:E57"/>
    <mergeCell ref="B58:E58"/>
    <mergeCell ref="B65:E65"/>
    <mergeCell ref="B62:E62"/>
    <mergeCell ref="B4:E4"/>
    <mergeCell ref="B59:E59"/>
    <mergeCell ref="B2:E2"/>
    <mergeCell ref="B5:E5"/>
    <mergeCell ref="B3:E3"/>
    <mergeCell ref="B17:E17"/>
    <mergeCell ref="B16:E16"/>
    <mergeCell ref="B6:E6"/>
    <mergeCell ref="B56:E56"/>
    <mergeCell ref="B19:E19"/>
    <mergeCell ref="B21:E21"/>
    <mergeCell ref="B24:E24"/>
    <mergeCell ref="B23:E23"/>
    <mergeCell ref="B25:E25"/>
  </mergeCells>
  <conditionalFormatting sqref="E67">
    <cfRule type="expression" dxfId="6" priority="1">
      <formula>+IF($C$9=0,1,0)</formula>
    </cfRule>
  </conditionalFormatting>
  <dataValidations count="1">
    <dataValidation type="decimal" operator="greaterThan" allowBlank="1" showInputMessage="1" showErrorMessage="1" errorTitle="Deelname is niet mogelijk" error="Om deel te kunnen nemen aan het generatiepact moet je  meer dan 24 uur per week werkzaam zijn." sqref="C13">
      <formula1>24</formula1>
    </dataValidation>
  </dataValidations>
  <hyperlinks>
    <hyperlink ref="B64:E64" location="'Stap 3 Pensioen berekenen'!A1" display="Ga verder met Stap 3 Pensioen berekenen"/>
    <hyperlink ref="B67" location="Inleiding!A1" display="Terug naar de inleiding"/>
  </hyperlinks>
  <pageMargins left="0.7" right="0.7" top="0.75" bottom="0.75" header="0.3" footer="0.3"/>
  <pageSetup paperSize="9" scale="91" fitToHeight="3" orientation="landscape" r:id="rId1"/>
  <ignoredErrors>
    <ignoredError sqref="C5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L97"/>
  <sheetViews>
    <sheetView workbookViewId="0"/>
  </sheetViews>
  <sheetFormatPr defaultColWidth="0" defaultRowHeight="12.75" zeroHeight="1" x14ac:dyDescent="0.2"/>
  <cols>
    <col min="1" max="1" width="2.7109375" style="1" customWidth="1"/>
    <col min="2" max="2" width="22.7109375" style="50" customWidth="1"/>
    <col min="3" max="3" width="28.7109375" style="50" customWidth="1"/>
    <col min="4" max="4" width="30.7109375" style="50" customWidth="1"/>
    <col min="5" max="5" width="90.140625" style="50" customWidth="1"/>
    <col min="6" max="6" width="2.7109375" style="67" customWidth="1"/>
    <col min="7" max="12" width="0" style="1" hidden="1" customWidth="1"/>
    <col min="13" max="16384" width="9.140625" style="1" hidden="1"/>
  </cols>
  <sheetData>
    <row r="1" spans="1:12" ht="15" x14ac:dyDescent="0.2">
      <c r="B1" s="14"/>
      <c r="C1" s="14"/>
      <c r="D1" s="14"/>
      <c r="E1" s="14"/>
      <c r="F1" s="95"/>
      <c r="G1" s="14"/>
      <c r="H1" s="14"/>
      <c r="I1" s="14"/>
      <c r="J1" s="14"/>
      <c r="K1" s="14"/>
      <c r="L1" s="14"/>
    </row>
    <row r="2" spans="1:12" customFormat="1" ht="30" customHeight="1" x14ac:dyDescent="0.2">
      <c r="A2" s="1"/>
      <c r="B2" s="164" t="s">
        <v>12</v>
      </c>
      <c r="C2" s="150"/>
      <c r="D2" s="150"/>
      <c r="E2" s="150"/>
      <c r="F2" s="96"/>
    </row>
    <row r="3" spans="1:12" ht="90.75" customHeight="1" x14ac:dyDescent="0.2">
      <c r="B3" s="163" t="s">
        <v>129</v>
      </c>
      <c r="C3" s="150"/>
      <c r="D3" s="150"/>
      <c r="E3" s="150"/>
      <c r="F3" s="95"/>
      <c r="G3" s="14"/>
      <c r="H3" s="14"/>
      <c r="I3" s="14"/>
      <c r="J3" s="14"/>
      <c r="K3" s="14"/>
      <c r="L3" s="14"/>
    </row>
    <row r="4" spans="1:12" ht="10.5" customHeight="1" x14ac:dyDescent="0.2">
      <c r="B4" s="163"/>
      <c r="C4" s="150"/>
      <c r="D4" s="150"/>
      <c r="E4" s="150"/>
      <c r="F4" s="95"/>
      <c r="G4" s="14"/>
      <c r="H4" s="14"/>
      <c r="I4" s="14"/>
      <c r="J4" s="14"/>
      <c r="K4" s="14"/>
      <c r="L4" s="14"/>
    </row>
    <row r="5" spans="1:12" ht="62.25" customHeight="1" x14ac:dyDescent="0.2">
      <c r="B5" s="163" t="s">
        <v>124</v>
      </c>
      <c r="C5" s="150"/>
      <c r="D5" s="150"/>
      <c r="E5" s="150"/>
      <c r="F5" s="95"/>
      <c r="G5" s="14"/>
      <c r="H5" s="14"/>
      <c r="I5" s="14"/>
      <c r="J5" s="14"/>
      <c r="K5" s="14"/>
      <c r="L5" s="14"/>
    </row>
    <row r="6" spans="1:12" s="38" customFormat="1" ht="82.5" customHeight="1" x14ac:dyDescent="0.2">
      <c r="B6" s="180" t="s">
        <v>165</v>
      </c>
      <c r="C6" s="181"/>
      <c r="D6" s="181"/>
      <c r="E6" s="181"/>
      <c r="F6" s="97"/>
      <c r="G6" s="35"/>
      <c r="H6" s="35"/>
      <c r="I6" s="35"/>
      <c r="J6" s="35"/>
      <c r="K6" s="35"/>
      <c r="L6" s="35"/>
    </row>
    <row r="7" spans="1:12" s="38" customFormat="1" ht="30" customHeight="1" x14ac:dyDescent="0.2">
      <c r="B7" s="178" t="s">
        <v>125</v>
      </c>
      <c r="C7" s="179"/>
      <c r="D7" s="179"/>
      <c r="E7" s="179"/>
      <c r="F7" s="97"/>
      <c r="G7" s="35"/>
      <c r="H7" s="35"/>
      <c r="I7" s="35"/>
      <c r="J7" s="35"/>
      <c r="K7" s="35"/>
      <c r="L7" s="35"/>
    </row>
    <row r="8" spans="1:12" s="38" customFormat="1" ht="30" customHeight="1" x14ac:dyDescent="0.2">
      <c r="B8" s="202" t="s">
        <v>57</v>
      </c>
      <c r="C8" s="156"/>
      <c r="D8" s="156"/>
      <c r="E8" s="156"/>
      <c r="F8" s="97"/>
      <c r="G8" s="35"/>
      <c r="H8" s="35"/>
      <c r="I8" s="35"/>
      <c r="J8" s="35"/>
      <c r="K8" s="35"/>
      <c r="L8" s="35"/>
    </row>
    <row r="9" spans="1:12" s="38" customFormat="1" ht="30" customHeight="1" x14ac:dyDescent="0.2">
      <c r="B9" s="188" t="s">
        <v>58</v>
      </c>
      <c r="C9" s="186"/>
      <c r="D9" s="186"/>
      <c r="E9" s="186"/>
      <c r="F9" s="97"/>
      <c r="G9" s="35"/>
      <c r="H9" s="35"/>
      <c r="I9" s="35"/>
      <c r="J9" s="35"/>
      <c r="K9" s="35"/>
      <c r="L9" s="35"/>
    </row>
    <row r="10" spans="1:12" s="38" customFormat="1" ht="39" customHeight="1" x14ac:dyDescent="0.2">
      <c r="B10" s="185" t="s">
        <v>128</v>
      </c>
      <c r="C10" s="203"/>
      <c r="D10" s="203"/>
      <c r="E10" s="203"/>
      <c r="F10" s="97"/>
      <c r="G10" s="35"/>
      <c r="H10" s="35"/>
      <c r="I10" s="35"/>
      <c r="J10" s="35"/>
      <c r="K10" s="35"/>
      <c r="L10" s="35"/>
    </row>
    <row r="11" spans="1:12" s="38" customFormat="1" ht="30" customHeight="1" x14ac:dyDescent="0.2">
      <c r="B11" s="185" t="s">
        <v>72</v>
      </c>
      <c r="C11" s="203"/>
      <c r="D11" s="203"/>
      <c r="E11" s="203"/>
      <c r="F11" s="97"/>
      <c r="G11" s="35"/>
      <c r="H11" s="35"/>
      <c r="I11" s="35"/>
      <c r="J11" s="35"/>
      <c r="K11" s="35"/>
      <c r="L11" s="35"/>
    </row>
    <row r="12" spans="1:12" s="38" customFormat="1" ht="48.75" customHeight="1" x14ac:dyDescent="0.2">
      <c r="B12" s="195" t="s">
        <v>121</v>
      </c>
      <c r="C12" s="190"/>
      <c r="D12" s="190"/>
      <c r="E12" s="190"/>
      <c r="F12" s="97"/>
      <c r="G12" s="35"/>
      <c r="H12" s="35"/>
      <c r="I12" s="35"/>
      <c r="J12" s="35"/>
      <c r="K12" s="35"/>
      <c r="L12" s="35"/>
    </row>
    <row r="13" spans="1:12" s="38" customFormat="1" ht="30" customHeight="1" x14ac:dyDescent="0.2">
      <c r="B13" s="64" t="s">
        <v>136</v>
      </c>
      <c r="C13" s="65" t="s">
        <v>138</v>
      </c>
      <c r="D13" s="66" t="s">
        <v>137</v>
      </c>
      <c r="E13" s="42"/>
      <c r="F13" s="97"/>
      <c r="G13" s="35"/>
      <c r="H13" s="35"/>
      <c r="I13" s="35"/>
      <c r="J13" s="35"/>
      <c r="K13" s="35"/>
      <c r="L13" s="35"/>
    </row>
    <row r="14" spans="1:12" ht="30" customHeight="1" x14ac:dyDescent="0.25">
      <c r="B14" s="73">
        <v>0</v>
      </c>
      <c r="C14" s="73">
        <v>0</v>
      </c>
      <c r="D14" s="73">
        <v>0</v>
      </c>
      <c r="E14" s="37"/>
      <c r="F14" s="95"/>
      <c r="G14" s="14"/>
      <c r="H14" s="14"/>
      <c r="I14" s="14"/>
      <c r="J14" s="14"/>
      <c r="K14" s="14"/>
      <c r="L14" s="14"/>
    </row>
    <row r="15" spans="1:12" ht="15" x14ac:dyDescent="0.2">
      <c r="B15" s="196"/>
      <c r="C15" s="197"/>
      <c r="D15" s="197"/>
      <c r="E15" s="197"/>
      <c r="F15" s="95"/>
      <c r="G15" s="14"/>
      <c r="H15" s="14"/>
      <c r="I15" s="14"/>
      <c r="J15" s="14"/>
      <c r="K15" s="14"/>
      <c r="L15" s="14"/>
    </row>
    <row r="16" spans="1:12" ht="30" customHeight="1" x14ac:dyDescent="0.2">
      <c r="B16" s="145"/>
      <c r="C16" s="146"/>
      <c r="D16" s="146"/>
      <c r="E16" s="146"/>
      <c r="F16" s="95"/>
      <c r="G16" s="14"/>
      <c r="H16" s="14"/>
      <c r="I16" s="14"/>
      <c r="J16" s="14"/>
      <c r="K16" s="14"/>
      <c r="L16" s="14"/>
    </row>
    <row r="17" spans="1:12" s="38" customFormat="1" ht="30" customHeight="1" x14ac:dyDescent="0.2">
      <c r="B17" s="205" t="s">
        <v>126</v>
      </c>
      <c r="C17" s="206"/>
      <c r="D17" s="206"/>
      <c r="E17" s="206"/>
      <c r="F17" s="97"/>
      <c r="G17" s="35"/>
      <c r="H17" s="35"/>
      <c r="I17" s="35"/>
      <c r="J17" s="35"/>
      <c r="K17" s="35"/>
      <c r="L17" s="35"/>
    </row>
    <row r="18" spans="1:12" s="70" customFormat="1" ht="30" customHeight="1" x14ac:dyDescent="0.2">
      <c r="A18" s="68"/>
      <c r="B18" s="204" t="s">
        <v>59</v>
      </c>
      <c r="C18" s="160"/>
      <c r="D18" s="160"/>
      <c r="E18" s="160"/>
      <c r="F18" s="97"/>
      <c r="G18" s="69"/>
      <c r="H18" s="69"/>
      <c r="I18" s="69"/>
      <c r="J18" s="69"/>
      <c r="K18" s="69"/>
      <c r="L18" s="69"/>
    </row>
    <row r="19" spans="1:12" s="71" customFormat="1" ht="30" customHeight="1" x14ac:dyDescent="0.2">
      <c r="A19" s="68"/>
      <c r="B19" s="188" t="s">
        <v>60</v>
      </c>
      <c r="C19" s="186"/>
      <c r="D19" s="186"/>
      <c r="E19" s="186"/>
      <c r="F19" s="97"/>
      <c r="G19" s="44"/>
      <c r="H19" s="44"/>
      <c r="I19" s="44"/>
      <c r="J19" s="44"/>
      <c r="K19" s="44"/>
      <c r="L19" s="44"/>
    </row>
    <row r="20" spans="1:12" s="71" customFormat="1" ht="30" customHeight="1" x14ac:dyDescent="0.2">
      <c r="A20" s="68"/>
      <c r="B20" s="185" t="s">
        <v>47</v>
      </c>
      <c r="C20" s="203"/>
      <c r="D20" s="203"/>
      <c r="E20" s="203"/>
      <c r="F20" s="97"/>
      <c r="G20" s="44"/>
      <c r="H20" s="44"/>
      <c r="I20" s="44"/>
      <c r="J20" s="44"/>
      <c r="K20" s="44"/>
      <c r="L20" s="44"/>
    </row>
    <row r="21" spans="1:12" s="71" customFormat="1" ht="30" customHeight="1" x14ac:dyDescent="0.2">
      <c r="A21" s="68"/>
      <c r="B21" s="188" t="s">
        <v>61</v>
      </c>
      <c r="C21" s="186"/>
      <c r="D21" s="186"/>
      <c r="E21" s="186"/>
      <c r="F21" s="97"/>
      <c r="G21" s="44"/>
      <c r="H21" s="44"/>
      <c r="I21" s="44"/>
      <c r="J21" s="44"/>
      <c r="K21" s="44"/>
      <c r="L21" s="44"/>
    </row>
    <row r="22" spans="1:12" s="71" customFormat="1" ht="30" customHeight="1" x14ac:dyDescent="0.2">
      <c r="A22" s="68"/>
      <c r="B22" s="188" t="s">
        <v>62</v>
      </c>
      <c r="C22" s="186"/>
      <c r="D22" s="186"/>
      <c r="E22" s="186"/>
      <c r="F22" s="97"/>
      <c r="G22" s="44"/>
      <c r="H22" s="44"/>
      <c r="I22" s="44"/>
      <c r="J22" s="44"/>
      <c r="K22" s="44"/>
      <c r="L22" s="44"/>
    </row>
    <row r="23" spans="1:12" s="71" customFormat="1" ht="30" customHeight="1" x14ac:dyDescent="0.2">
      <c r="A23" s="68"/>
      <c r="B23" s="188" t="s">
        <v>48</v>
      </c>
      <c r="C23" s="186"/>
      <c r="D23" s="186"/>
      <c r="E23" s="186"/>
      <c r="F23" s="97"/>
      <c r="G23" s="44"/>
      <c r="H23" s="44"/>
      <c r="I23" s="44"/>
      <c r="J23" s="44"/>
      <c r="K23" s="44"/>
      <c r="L23" s="44"/>
    </row>
    <row r="24" spans="1:12" s="71" customFormat="1" ht="30" customHeight="1" x14ac:dyDescent="0.2">
      <c r="A24" s="68"/>
      <c r="B24" s="188" t="s">
        <v>63</v>
      </c>
      <c r="C24" s="186"/>
      <c r="D24" s="186"/>
      <c r="E24" s="186"/>
      <c r="F24" s="97"/>
      <c r="G24" s="44"/>
      <c r="H24" s="44"/>
      <c r="I24" s="44"/>
      <c r="J24" s="44"/>
      <c r="K24" s="44"/>
      <c r="L24" s="44"/>
    </row>
    <row r="25" spans="1:12" s="38" customFormat="1" ht="30" customHeight="1" x14ac:dyDescent="0.2">
      <c r="B25" s="163" t="s">
        <v>50</v>
      </c>
      <c r="C25" s="150"/>
      <c r="D25" s="150"/>
      <c r="E25" s="150"/>
      <c r="F25" s="97"/>
      <c r="G25" s="35"/>
      <c r="H25" s="35"/>
      <c r="I25" s="35"/>
      <c r="J25" s="35"/>
      <c r="K25" s="35"/>
      <c r="L25" s="35"/>
    </row>
    <row r="26" spans="1:12" s="38" customFormat="1" ht="30" customHeight="1" x14ac:dyDescent="0.2">
      <c r="B26" s="191" t="s">
        <v>49</v>
      </c>
      <c r="C26" s="192"/>
      <c r="D26" s="83">
        <f>+IF('Stap 2 Salaris en verlof'!C13&lt;30,('Stap 2 Salaris en verlof'!C13+'Stap 2 Salaris en verlof'!C29)/2,'Stap 2 Salaris en verlof'!C13*90%)</f>
        <v>12</v>
      </c>
      <c r="E26" s="72"/>
      <c r="F26" s="97"/>
      <c r="G26" s="35"/>
      <c r="H26" s="35"/>
      <c r="I26" s="35"/>
      <c r="J26" s="35"/>
      <c r="K26" s="35"/>
      <c r="L26" s="35"/>
    </row>
    <row r="27" spans="1:12" s="38" customFormat="1" ht="58.5" customHeight="1" x14ac:dyDescent="0.2">
      <c r="B27" s="183" t="s">
        <v>98</v>
      </c>
      <c r="C27" s="184"/>
      <c r="D27" s="184"/>
      <c r="E27" s="184"/>
      <c r="F27" s="97"/>
      <c r="G27" s="35"/>
      <c r="H27" s="35"/>
      <c r="I27" s="35"/>
      <c r="J27" s="35"/>
      <c r="K27" s="35"/>
      <c r="L27" s="35"/>
    </row>
    <row r="28" spans="1:12" s="71" customFormat="1" ht="30" customHeight="1" x14ac:dyDescent="0.2">
      <c r="A28" s="68"/>
      <c r="B28" s="188" t="s">
        <v>64</v>
      </c>
      <c r="C28" s="186"/>
      <c r="D28" s="186"/>
      <c r="E28" s="186"/>
      <c r="F28" s="97"/>
      <c r="G28" s="44"/>
      <c r="H28" s="44"/>
      <c r="I28" s="44"/>
      <c r="J28" s="44"/>
      <c r="K28" s="44"/>
      <c r="L28" s="44"/>
    </row>
    <row r="29" spans="1:12" s="71" customFormat="1" ht="47.25" customHeight="1" x14ac:dyDescent="0.2">
      <c r="A29" s="68"/>
      <c r="B29" s="185" t="s">
        <v>127</v>
      </c>
      <c r="C29" s="186"/>
      <c r="D29" s="186"/>
      <c r="E29" s="186"/>
      <c r="F29" s="97"/>
      <c r="G29" s="44"/>
      <c r="H29" s="44"/>
      <c r="I29" s="44"/>
      <c r="J29" s="44"/>
      <c r="K29" s="44"/>
      <c r="L29" s="44"/>
    </row>
    <row r="30" spans="1:12" s="38" customFormat="1" ht="30" customHeight="1" x14ac:dyDescent="0.2">
      <c r="B30" s="195" t="s">
        <v>122</v>
      </c>
      <c r="C30" s="190"/>
      <c r="D30" s="190"/>
      <c r="E30" s="190"/>
      <c r="F30" s="97"/>
      <c r="G30" s="35"/>
      <c r="H30" s="35"/>
      <c r="I30" s="35"/>
      <c r="J30" s="35"/>
      <c r="K30" s="35"/>
      <c r="L30" s="35"/>
    </row>
    <row r="31" spans="1:12" s="38" customFormat="1" ht="30" customHeight="1" x14ac:dyDescent="0.2">
      <c r="B31" s="198" t="s">
        <v>134</v>
      </c>
      <c r="C31" s="199"/>
      <c r="D31" s="74" t="s">
        <v>135</v>
      </c>
      <c r="E31" s="42"/>
      <c r="F31" s="97"/>
      <c r="G31" s="35"/>
      <c r="H31" s="35"/>
      <c r="I31" s="35"/>
      <c r="J31" s="35"/>
      <c r="K31" s="35"/>
      <c r="L31" s="35"/>
    </row>
    <row r="32" spans="1:12" ht="30" customHeight="1" x14ac:dyDescent="0.25">
      <c r="B32" s="200">
        <v>0</v>
      </c>
      <c r="C32" s="201"/>
      <c r="D32" s="73">
        <v>0</v>
      </c>
      <c r="E32" s="37"/>
      <c r="F32" s="95"/>
      <c r="G32" s="14"/>
      <c r="H32" s="14"/>
      <c r="I32" s="14"/>
      <c r="J32" s="14"/>
      <c r="K32" s="14"/>
      <c r="L32" s="14"/>
    </row>
    <row r="33" spans="1:12" ht="15" x14ac:dyDescent="0.2">
      <c r="B33" s="196"/>
      <c r="C33" s="197"/>
      <c r="D33" s="197"/>
      <c r="E33" s="197"/>
      <c r="F33" s="95"/>
      <c r="G33" s="14"/>
      <c r="H33" s="14"/>
      <c r="I33" s="14"/>
      <c r="J33" s="14"/>
      <c r="K33" s="14"/>
      <c r="L33" s="14"/>
    </row>
    <row r="34" spans="1:12" ht="30" customHeight="1" x14ac:dyDescent="0.2">
      <c r="B34" s="145"/>
      <c r="C34" s="146"/>
      <c r="D34" s="146"/>
      <c r="E34" s="146"/>
      <c r="F34" s="95"/>
      <c r="G34" s="14"/>
      <c r="H34" s="14"/>
      <c r="I34" s="14"/>
      <c r="J34" s="14"/>
      <c r="K34" s="14"/>
      <c r="L34" s="14"/>
    </row>
    <row r="35" spans="1:12" s="38" customFormat="1" ht="30" customHeight="1" x14ac:dyDescent="0.2">
      <c r="B35" s="178" t="s">
        <v>130</v>
      </c>
      <c r="C35" s="179"/>
      <c r="D35" s="179"/>
      <c r="E35" s="179"/>
      <c r="F35" s="97"/>
      <c r="G35" s="35"/>
      <c r="H35" s="35"/>
      <c r="I35" s="35"/>
      <c r="J35" s="35"/>
      <c r="K35" s="35"/>
      <c r="L35" s="35"/>
    </row>
    <row r="36" spans="1:12" s="38" customFormat="1" ht="30" customHeight="1" x14ac:dyDescent="0.2">
      <c r="B36" s="187" t="s">
        <v>65</v>
      </c>
      <c r="C36" s="156"/>
      <c r="D36" s="156"/>
      <c r="E36" s="156"/>
      <c r="F36" s="97"/>
      <c r="G36" s="35"/>
      <c r="H36" s="35"/>
      <c r="I36" s="35"/>
      <c r="J36" s="35"/>
      <c r="K36" s="35"/>
      <c r="L36" s="35"/>
    </row>
    <row r="37" spans="1:12" s="38" customFormat="1" ht="30" customHeight="1" x14ac:dyDescent="0.2">
      <c r="B37" s="188" t="s">
        <v>66</v>
      </c>
      <c r="C37" s="186"/>
      <c r="D37" s="186"/>
      <c r="E37" s="186"/>
      <c r="F37" s="97"/>
      <c r="G37" s="35"/>
      <c r="H37" s="35"/>
      <c r="I37" s="35"/>
      <c r="J37" s="35"/>
      <c r="K37" s="35"/>
      <c r="L37" s="35"/>
    </row>
    <row r="38" spans="1:12" s="71" customFormat="1" ht="42" customHeight="1" x14ac:dyDescent="0.2">
      <c r="A38" s="68"/>
      <c r="B38" s="185" t="s">
        <v>131</v>
      </c>
      <c r="C38" s="186"/>
      <c r="D38" s="186"/>
      <c r="E38" s="186"/>
      <c r="F38" s="97"/>
      <c r="G38" s="44"/>
      <c r="H38" s="44"/>
      <c r="I38" s="44"/>
      <c r="J38" s="44"/>
      <c r="K38" s="44"/>
      <c r="L38" s="44"/>
    </row>
    <row r="39" spans="1:12" s="38" customFormat="1" ht="30" customHeight="1" x14ac:dyDescent="0.2">
      <c r="B39" s="195" t="s">
        <v>123</v>
      </c>
      <c r="C39" s="190"/>
      <c r="D39" s="190"/>
      <c r="E39" s="190"/>
      <c r="F39" s="97"/>
      <c r="G39" s="35"/>
      <c r="H39" s="35"/>
      <c r="I39" s="35"/>
      <c r="J39" s="35"/>
      <c r="K39" s="35"/>
      <c r="L39" s="35"/>
    </row>
    <row r="40" spans="1:12" s="38" customFormat="1" ht="30" customHeight="1" x14ac:dyDescent="0.2">
      <c r="B40" s="198" t="s">
        <v>132</v>
      </c>
      <c r="C40" s="199"/>
      <c r="D40" s="74" t="s">
        <v>133</v>
      </c>
      <c r="E40" s="42"/>
      <c r="F40" s="97"/>
      <c r="G40" s="35"/>
      <c r="H40" s="35"/>
      <c r="I40" s="35"/>
      <c r="J40" s="35"/>
      <c r="K40" s="35"/>
      <c r="L40" s="35"/>
    </row>
    <row r="41" spans="1:12" ht="30" customHeight="1" x14ac:dyDescent="0.25">
      <c r="B41" s="200">
        <v>0</v>
      </c>
      <c r="C41" s="201"/>
      <c r="D41" s="73">
        <v>0</v>
      </c>
      <c r="E41" s="37"/>
      <c r="F41" s="95"/>
      <c r="G41" s="14"/>
      <c r="H41" s="14"/>
      <c r="I41" s="14"/>
      <c r="J41" s="14"/>
      <c r="K41" s="14"/>
      <c r="L41" s="14"/>
    </row>
    <row r="42" spans="1:12" ht="15" x14ac:dyDescent="0.2">
      <c r="B42" s="196"/>
      <c r="C42" s="197"/>
      <c r="D42" s="197"/>
      <c r="E42" s="197"/>
      <c r="F42" s="95"/>
      <c r="G42" s="14"/>
      <c r="H42" s="14"/>
      <c r="I42" s="14"/>
      <c r="J42" s="14"/>
      <c r="K42" s="14"/>
      <c r="L42" s="14"/>
    </row>
    <row r="43" spans="1:12" ht="30" customHeight="1" x14ac:dyDescent="0.2">
      <c r="B43" s="145"/>
      <c r="C43" s="146"/>
      <c r="D43" s="146"/>
      <c r="E43" s="146"/>
      <c r="F43" s="95"/>
      <c r="G43" s="14"/>
      <c r="H43" s="14"/>
      <c r="I43" s="14"/>
      <c r="J43" s="14"/>
      <c r="K43" s="14"/>
      <c r="L43" s="14"/>
    </row>
    <row r="44" spans="1:12" s="38" customFormat="1" ht="28.5" customHeight="1" x14ac:dyDescent="0.2">
      <c r="B44" s="164" t="s">
        <v>120</v>
      </c>
      <c r="C44" s="150"/>
      <c r="D44" s="150"/>
      <c r="E44" s="150"/>
      <c r="F44" s="97"/>
      <c r="G44" s="35"/>
      <c r="H44" s="35"/>
      <c r="I44" s="35"/>
      <c r="J44" s="35"/>
      <c r="K44" s="35"/>
      <c r="L44" s="35"/>
    </row>
    <row r="45" spans="1:12" ht="15" x14ac:dyDescent="0.2">
      <c r="B45" s="145"/>
      <c r="C45" s="146"/>
      <c r="D45" s="146"/>
      <c r="E45" s="146"/>
      <c r="F45" s="95"/>
      <c r="G45" s="14"/>
      <c r="H45" s="14"/>
      <c r="I45" s="14"/>
      <c r="J45" s="14"/>
      <c r="K45" s="14"/>
      <c r="L45" s="14"/>
    </row>
    <row r="46" spans="1:12" s="38" customFormat="1" ht="33.75" customHeight="1" x14ac:dyDescent="0.2">
      <c r="B46" s="180" t="s">
        <v>141</v>
      </c>
      <c r="C46" s="158"/>
      <c r="D46" s="158"/>
      <c r="E46" s="158"/>
      <c r="F46" s="97"/>
      <c r="G46" s="35"/>
      <c r="H46" s="35"/>
      <c r="I46" s="35"/>
      <c r="J46" s="35"/>
      <c r="K46" s="35"/>
      <c r="L46" s="35"/>
    </row>
    <row r="47" spans="1:12" s="38" customFormat="1" ht="36.75" customHeight="1" x14ac:dyDescent="0.2">
      <c r="B47" s="84">
        <f>+D14</f>
        <v>0</v>
      </c>
      <c r="C47" s="75"/>
      <c r="D47" s="75"/>
      <c r="E47" s="75"/>
      <c r="F47" s="97"/>
      <c r="G47" s="35"/>
      <c r="H47" s="35"/>
      <c r="I47" s="35"/>
      <c r="J47" s="35"/>
      <c r="K47" s="35"/>
      <c r="L47" s="35"/>
    </row>
    <row r="48" spans="1:12" s="38" customFormat="1" ht="19.5" customHeight="1" x14ac:dyDescent="0.2">
      <c r="B48" s="187"/>
      <c r="C48" s="156"/>
      <c r="D48" s="156"/>
      <c r="E48" s="156"/>
      <c r="F48" s="97"/>
      <c r="G48" s="35"/>
      <c r="H48" s="35"/>
      <c r="I48" s="35"/>
      <c r="J48" s="35"/>
      <c r="K48" s="35"/>
      <c r="L48" s="35"/>
    </row>
    <row r="49" spans="2:12" s="38" customFormat="1" ht="34.5" customHeight="1" x14ac:dyDescent="0.2">
      <c r="B49" s="189" t="s">
        <v>139</v>
      </c>
      <c r="C49" s="190"/>
      <c r="D49" s="190"/>
      <c r="E49" s="190"/>
      <c r="F49" s="97"/>
      <c r="G49" s="35"/>
      <c r="H49" s="35"/>
      <c r="I49" s="35"/>
      <c r="J49" s="35"/>
      <c r="K49" s="35"/>
      <c r="L49" s="35"/>
    </row>
    <row r="50" spans="2:12" s="38" customFormat="1" ht="30" customHeight="1" x14ac:dyDescent="0.2">
      <c r="B50" s="85">
        <f>+D32</f>
        <v>0</v>
      </c>
      <c r="C50" s="77"/>
      <c r="D50" s="77"/>
      <c r="E50" s="77"/>
      <c r="F50" s="97"/>
      <c r="G50" s="35"/>
      <c r="H50" s="35"/>
      <c r="I50" s="35"/>
      <c r="J50" s="35"/>
      <c r="K50" s="35"/>
      <c r="L50" s="35"/>
    </row>
    <row r="51" spans="2:12" s="38" customFormat="1" ht="19.5" customHeight="1" x14ac:dyDescent="0.2">
      <c r="B51" s="187"/>
      <c r="C51" s="156"/>
      <c r="D51" s="156"/>
      <c r="E51" s="156"/>
      <c r="F51" s="97"/>
      <c r="G51" s="35"/>
      <c r="H51" s="35"/>
      <c r="I51" s="35"/>
      <c r="J51" s="35"/>
      <c r="K51" s="35"/>
      <c r="L51" s="35"/>
    </row>
    <row r="52" spans="2:12" s="38" customFormat="1" ht="39.75" customHeight="1" x14ac:dyDescent="0.2">
      <c r="B52" s="189" t="s">
        <v>140</v>
      </c>
      <c r="C52" s="190"/>
      <c r="D52" s="190"/>
      <c r="E52" s="190"/>
      <c r="F52" s="97"/>
      <c r="G52" s="35"/>
      <c r="H52" s="35"/>
      <c r="I52" s="35"/>
      <c r="J52" s="35"/>
      <c r="K52" s="35"/>
      <c r="L52" s="35"/>
    </row>
    <row r="53" spans="2:12" s="38" customFormat="1" ht="30" customHeight="1" x14ac:dyDescent="0.2">
      <c r="B53" s="85">
        <f>+D41</f>
        <v>0</v>
      </c>
      <c r="C53" s="77"/>
      <c r="D53" s="77"/>
      <c r="E53" s="77"/>
      <c r="F53" s="97"/>
      <c r="G53" s="35"/>
      <c r="H53" s="35"/>
      <c r="I53" s="35"/>
      <c r="J53" s="35"/>
      <c r="K53" s="35"/>
      <c r="L53" s="35"/>
    </row>
    <row r="54" spans="2:12" ht="19.5" customHeight="1" x14ac:dyDescent="0.2">
      <c r="B54" s="193"/>
      <c r="C54" s="194"/>
      <c r="D54" s="194"/>
      <c r="E54" s="194"/>
      <c r="F54" s="95"/>
      <c r="G54" s="14"/>
      <c r="H54" s="14"/>
      <c r="I54" s="14"/>
      <c r="J54" s="14"/>
      <c r="K54" s="14"/>
      <c r="L54" s="14"/>
    </row>
    <row r="55" spans="2:12" ht="30" customHeight="1" x14ac:dyDescent="0.2">
      <c r="B55" s="49"/>
      <c r="C55" s="51"/>
      <c r="D55" s="51"/>
      <c r="E55" s="51"/>
      <c r="F55" s="95"/>
      <c r="G55" s="14"/>
      <c r="H55" s="14"/>
      <c r="I55" s="14"/>
      <c r="J55" s="14"/>
      <c r="K55" s="14"/>
      <c r="L55" s="14"/>
    </row>
    <row r="56" spans="2:12" s="38" customFormat="1" ht="30" customHeight="1" x14ac:dyDescent="0.2">
      <c r="B56" s="164" t="s">
        <v>51</v>
      </c>
      <c r="C56" s="150"/>
      <c r="D56" s="150"/>
      <c r="E56" s="150"/>
      <c r="F56" s="97"/>
      <c r="G56" s="35"/>
      <c r="H56" s="35"/>
      <c r="I56" s="35"/>
      <c r="J56" s="35"/>
      <c r="K56" s="35"/>
      <c r="L56" s="35"/>
    </row>
    <row r="57" spans="2:12" s="38" customFormat="1" ht="32.25" customHeight="1" x14ac:dyDescent="0.2">
      <c r="B57" s="174" t="s">
        <v>19</v>
      </c>
      <c r="C57" s="175"/>
      <c r="D57" s="175"/>
      <c r="E57" s="175"/>
      <c r="F57" s="97"/>
      <c r="G57" s="35"/>
      <c r="H57" s="35"/>
      <c r="I57" s="35"/>
      <c r="J57" s="35"/>
      <c r="K57" s="35"/>
      <c r="L57" s="35"/>
    </row>
    <row r="58" spans="2:12" ht="15" x14ac:dyDescent="0.2">
      <c r="B58" s="193"/>
      <c r="C58" s="194"/>
      <c r="D58" s="194"/>
      <c r="E58" s="194"/>
      <c r="F58" s="95"/>
      <c r="G58" s="14"/>
      <c r="H58" s="14"/>
      <c r="I58" s="14"/>
      <c r="J58" s="14"/>
      <c r="K58" s="14"/>
      <c r="L58" s="14"/>
    </row>
    <row r="59" spans="2:12" ht="15" x14ac:dyDescent="0.2">
      <c r="B59" s="56"/>
      <c r="C59" s="58"/>
      <c r="D59" s="58"/>
      <c r="E59" s="58"/>
      <c r="F59" s="95"/>
      <c r="G59" s="14"/>
      <c r="H59" s="14"/>
      <c r="I59" s="14"/>
      <c r="J59" s="14"/>
      <c r="K59" s="14"/>
      <c r="L59" s="14"/>
    </row>
    <row r="60" spans="2:12" ht="15" x14ac:dyDescent="0.2">
      <c r="B60" s="57" t="s">
        <v>53</v>
      </c>
      <c r="C60" s="58"/>
      <c r="D60" s="58"/>
      <c r="E60" s="99">
        <f>+'Stap 2 Salaris en verlof'!C9</f>
        <v>0</v>
      </c>
      <c r="F60" s="95"/>
      <c r="G60" s="14"/>
      <c r="H60" s="14"/>
      <c r="I60" s="14"/>
      <c r="J60" s="14"/>
      <c r="K60" s="14"/>
      <c r="L60" s="14"/>
    </row>
    <row r="61" spans="2:12" ht="15" x14ac:dyDescent="0.2">
      <c r="B61" s="182"/>
      <c r="C61" s="168"/>
      <c r="D61" s="168"/>
      <c r="E61" s="168"/>
      <c r="F61" s="98"/>
      <c r="G61" s="36"/>
      <c r="H61" s="36"/>
      <c r="I61" s="14"/>
      <c r="J61" s="14"/>
      <c r="K61" s="14"/>
      <c r="L61" s="14"/>
    </row>
    <row r="62" spans="2:12" ht="15" customHeight="1" x14ac:dyDescent="0.2">
      <c r="B62" s="51"/>
      <c r="C62" s="51"/>
      <c r="D62" s="51"/>
      <c r="E62" s="51"/>
      <c r="F62" s="95"/>
      <c r="G62" s="14"/>
      <c r="H62" s="14"/>
      <c r="I62" s="14"/>
      <c r="J62" s="14"/>
      <c r="K62" s="14"/>
      <c r="L62" s="14"/>
    </row>
    <row r="63" spans="2:12" ht="15" hidden="1" customHeight="1" x14ac:dyDescent="0.2">
      <c r="F63" s="95"/>
      <c r="G63" s="14"/>
      <c r="H63" s="14"/>
      <c r="I63" s="14"/>
      <c r="J63" s="14"/>
      <c r="K63" s="14"/>
      <c r="L63" s="14"/>
    </row>
    <row r="64" spans="2:12" ht="15" hidden="1" customHeight="1" x14ac:dyDescent="0.2">
      <c r="F64" s="95"/>
      <c r="G64" s="14"/>
      <c r="H64" s="14"/>
      <c r="I64" s="14"/>
      <c r="J64" s="14"/>
      <c r="K64" s="14"/>
      <c r="L64" s="14"/>
    </row>
    <row r="65" spans="6:12" ht="15" hidden="1" customHeight="1" x14ac:dyDescent="0.2">
      <c r="F65" s="95"/>
      <c r="G65" s="14"/>
      <c r="H65" s="14"/>
      <c r="I65" s="14"/>
      <c r="J65" s="14"/>
      <c r="K65" s="14"/>
      <c r="L65" s="14"/>
    </row>
    <row r="66" spans="6:12" ht="15" hidden="1" customHeight="1" x14ac:dyDescent="0.2">
      <c r="F66" s="95"/>
      <c r="G66" s="14"/>
      <c r="H66" s="14"/>
      <c r="I66" s="14"/>
      <c r="J66" s="14"/>
      <c r="K66" s="14"/>
      <c r="L66" s="14"/>
    </row>
    <row r="67" spans="6:12" ht="15" hidden="1" customHeight="1" x14ac:dyDescent="0.2">
      <c r="F67" s="95"/>
      <c r="G67" s="14"/>
      <c r="H67" s="14"/>
      <c r="I67" s="14"/>
      <c r="J67" s="14"/>
      <c r="K67" s="14"/>
      <c r="L67" s="14"/>
    </row>
    <row r="68" spans="6:12" ht="15" hidden="1" customHeight="1" x14ac:dyDescent="0.2">
      <c r="F68" s="95"/>
      <c r="G68" s="14"/>
      <c r="H68" s="14"/>
      <c r="I68" s="14"/>
      <c r="J68" s="14"/>
      <c r="K68" s="14"/>
      <c r="L68" s="14"/>
    </row>
    <row r="69" spans="6:12" ht="15" hidden="1" customHeight="1" x14ac:dyDescent="0.2">
      <c r="F69" s="95"/>
      <c r="G69" s="14"/>
      <c r="H69" s="14"/>
      <c r="I69" s="14"/>
      <c r="J69" s="14"/>
      <c r="K69" s="14"/>
      <c r="L69" s="14"/>
    </row>
    <row r="70" spans="6:12" ht="15" hidden="1" customHeight="1" x14ac:dyDescent="0.2">
      <c r="F70" s="95"/>
      <c r="G70" s="14"/>
      <c r="H70" s="14"/>
      <c r="I70" s="14"/>
      <c r="J70" s="14"/>
      <c r="K70" s="14"/>
      <c r="L70" s="14"/>
    </row>
    <row r="71" spans="6:12" ht="15" hidden="1" customHeight="1" x14ac:dyDescent="0.2">
      <c r="F71" s="95"/>
      <c r="G71" s="14"/>
      <c r="H71" s="14"/>
      <c r="I71" s="14"/>
      <c r="J71" s="14"/>
      <c r="K71" s="14"/>
      <c r="L71" s="14"/>
    </row>
    <row r="72" spans="6:12" ht="15" hidden="1" customHeight="1" x14ac:dyDescent="0.2">
      <c r="F72" s="95"/>
      <c r="G72" s="14"/>
      <c r="H72" s="14"/>
      <c r="I72" s="14"/>
      <c r="J72" s="14"/>
      <c r="K72" s="14"/>
      <c r="L72" s="14"/>
    </row>
    <row r="73" spans="6:12" ht="12.75" hidden="1" customHeight="1" x14ac:dyDescent="0.2"/>
    <row r="74" spans="6:12" ht="12.75" hidden="1" customHeight="1" x14ac:dyDescent="0.2"/>
    <row r="75" spans="6:12" ht="12.75" hidden="1" customHeight="1" x14ac:dyDescent="0.2"/>
    <row r="76" spans="6:12" ht="12.75" hidden="1" customHeight="1" x14ac:dyDescent="0.2"/>
    <row r="77" spans="6:12" ht="12.75" hidden="1" customHeight="1" x14ac:dyDescent="0.2"/>
    <row r="78" spans="6:12" ht="12.75" hidden="1" customHeight="1" x14ac:dyDescent="0.2"/>
    <row r="79" spans="6:12" ht="12.75" hidden="1" customHeight="1" x14ac:dyDescent="0.2"/>
    <row r="80" spans="6:12"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sheetData>
  <sheetProtection algorithmName="SHA-512" hashValue="09msHRQuHFdLfZO6tvmmyRvVlfUU++cokRy5farkd3Sk6xGGcgFhI2iOTLqBYkRVrvwQpWmAR1uf5ZVJGAobVg==" saltValue="32s2fFrdMJ9DxuZRygsFGw==" spinCount="100000" sheet="1" objects="1" scenarios="1"/>
  <mergeCells count="52">
    <mergeCell ref="B8:E8"/>
    <mergeCell ref="B11:E11"/>
    <mergeCell ref="B12:E12"/>
    <mergeCell ref="B15:E15"/>
    <mergeCell ref="B25:E25"/>
    <mergeCell ref="B24:E24"/>
    <mergeCell ref="B23:E23"/>
    <mergeCell ref="B22:E22"/>
    <mergeCell ref="B21:E21"/>
    <mergeCell ref="B16:E16"/>
    <mergeCell ref="B20:E20"/>
    <mergeCell ref="B19:E19"/>
    <mergeCell ref="B18:E18"/>
    <mergeCell ref="B10:E10"/>
    <mergeCell ref="B9:E9"/>
    <mergeCell ref="B17:E17"/>
    <mergeCell ref="B26:C26"/>
    <mergeCell ref="B51:E51"/>
    <mergeCell ref="B54:E54"/>
    <mergeCell ref="B58:E58"/>
    <mergeCell ref="B57:E57"/>
    <mergeCell ref="B56:E56"/>
    <mergeCell ref="B30:E30"/>
    <mergeCell ref="B33:E33"/>
    <mergeCell ref="B28:E28"/>
    <mergeCell ref="B29:E29"/>
    <mergeCell ref="B31:C31"/>
    <mergeCell ref="B32:C32"/>
    <mergeCell ref="B39:E39"/>
    <mergeCell ref="B40:C40"/>
    <mergeCell ref="B41:C41"/>
    <mergeCell ref="B42:E42"/>
    <mergeCell ref="B61:E61"/>
    <mergeCell ref="B27:E27"/>
    <mergeCell ref="B34:E34"/>
    <mergeCell ref="B38:E38"/>
    <mergeCell ref="B48:E48"/>
    <mergeCell ref="B45:E45"/>
    <mergeCell ref="B44:E44"/>
    <mergeCell ref="B46:E46"/>
    <mergeCell ref="B36:E36"/>
    <mergeCell ref="B37:E37"/>
    <mergeCell ref="B43:E43"/>
    <mergeCell ref="B35:E35"/>
    <mergeCell ref="B49:E49"/>
    <mergeCell ref="B52:E52"/>
    <mergeCell ref="B3:E3"/>
    <mergeCell ref="B2:E2"/>
    <mergeCell ref="B5:E5"/>
    <mergeCell ref="B7:E7"/>
    <mergeCell ref="B6:E6"/>
    <mergeCell ref="B4:E4"/>
  </mergeCells>
  <conditionalFormatting sqref="B61">
    <cfRule type="expression" dxfId="5" priority="4">
      <formula>+IF($B$61=0,1,0)</formula>
    </cfRule>
  </conditionalFormatting>
  <hyperlinks>
    <hyperlink ref="B57" location="'Stap 4 Informatiebehoefte'!A1" display="Naar stap 4 Informatiebehoefte en vervolgstappen"/>
    <hyperlink ref="B57:E57" location="'Stap 4 Informatie en vervolg'!A1" display="Naar stap 4 Informatiebehoefte en vervolgstappen"/>
    <hyperlink ref="B60" location="Inleiding!A1" display="Terug naar de inleiding"/>
  </hyperlinks>
  <pageMargins left="0.70866141732283472" right="0.70866141732283472" top="0.74803149606299213" bottom="0.74803149606299213" header="0.31496062992125984" footer="0.31496062992125984"/>
  <pageSetup paperSize="9" scale="75" fitToHeight="3" orientation="landscape" r:id="rId1"/>
  <extLst>
    <ext xmlns:x14="http://schemas.microsoft.com/office/spreadsheetml/2009/9/main" uri="{78C0D931-6437-407d-A8EE-F0AAD7539E65}">
      <x14:conditionalFormattings>
        <x14:conditionalFormatting xmlns:xm="http://schemas.microsoft.com/office/excel/2006/main">
          <x14:cfRule type="expression" priority="1" id="{7C7AA974-9127-4150-A74F-ED597F245834}">
            <xm:f>+IF('Stap 2 Salaris en verlof'!$C$9=0,1,0)</xm:f>
            <x14:dxf>
              <font>
                <strike val="0"/>
                <color theme="0"/>
              </font>
            </x14:dxf>
          </x14:cfRule>
          <xm:sqref>E60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pageSetUpPr fitToPage="1"/>
  </sheetPr>
  <dimension ref="A1:K147"/>
  <sheetViews>
    <sheetView tabSelected="1" zoomScaleNormal="100" workbookViewId="0">
      <selection activeCell="B10" sqref="B10"/>
    </sheetView>
  </sheetViews>
  <sheetFormatPr defaultColWidth="0" defaultRowHeight="12.75" zeroHeight="1" x14ac:dyDescent="0.2"/>
  <cols>
    <col min="1" max="1" width="2.7109375" style="1" customWidth="1"/>
    <col min="2" max="2" width="143" style="1" customWidth="1"/>
    <col min="3" max="3" width="16" style="1" customWidth="1"/>
    <col min="4" max="4" width="2.7109375" style="1" customWidth="1"/>
    <col min="5" max="11" width="0" style="1" hidden="1" customWidth="1"/>
    <col min="12" max="16384" width="9.140625" style="1" hidden="1"/>
  </cols>
  <sheetData>
    <row r="1" spans="1:10" ht="15" x14ac:dyDescent="0.2">
      <c r="B1" s="14"/>
      <c r="C1" s="14"/>
      <c r="D1" s="14"/>
      <c r="E1" s="14"/>
      <c r="F1" s="14"/>
      <c r="G1" s="14"/>
      <c r="H1" s="14"/>
      <c r="I1" s="14"/>
      <c r="J1" s="14"/>
    </row>
    <row r="2" spans="1:10" customFormat="1" ht="30" customHeight="1" x14ac:dyDescent="0.2">
      <c r="A2" s="1"/>
      <c r="B2" s="164" t="s">
        <v>30</v>
      </c>
      <c r="C2" s="150"/>
    </row>
    <row r="3" spans="1:10" ht="80.25" customHeight="1" x14ac:dyDescent="0.2">
      <c r="B3" s="163" t="s">
        <v>99</v>
      </c>
      <c r="C3" s="150"/>
      <c r="D3" s="14"/>
      <c r="E3" s="14"/>
      <c r="F3" s="14"/>
      <c r="G3" s="14"/>
      <c r="H3" s="14"/>
      <c r="I3" s="14"/>
      <c r="J3" s="14"/>
    </row>
    <row r="4" spans="1:10" ht="20.100000000000001" customHeight="1" x14ac:dyDescent="0.2">
      <c r="B4" s="145"/>
      <c r="C4" s="146"/>
      <c r="D4" s="14"/>
      <c r="E4" s="14"/>
      <c r="F4" s="14"/>
      <c r="G4" s="14"/>
      <c r="H4" s="14"/>
      <c r="I4" s="14"/>
      <c r="J4" s="14"/>
    </row>
    <row r="5" spans="1:10" ht="30" customHeight="1" x14ac:dyDescent="0.2">
      <c r="B5" s="157" t="s">
        <v>26</v>
      </c>
      <c r="C5" s="158"/>
      <c r="D5" s="14"/>
      <c r="E5" s="14"/>
      <c r="F5" s="14"/>
      <c r="G5" s="14"/>
      <c r="H5" s="14"/>
      <c r="I5" s="14"/>
      <c r="J5" s="14"/>
    </row>
    <row r="6" spans="1:10" ht="16.5" customHeight="1" x14ac:dyDescent="0.2">
      <c r="B6" s="14"/>
      <c r="C6" s="14"/>
      <c r="D6" s="14"/>
      <c r="E6" s="14"/>
      <c r="F6" s="14"/>
      <c r="G6" s="14"/>
      <c r="H6" s="14"/>
      <c r="I6" s="14"/>
      <c r="J6" s="14"/>
    </row>
    <row r="7" spans="1:10" ht="16.5" customHeight="1" x14ac:dyDescent="0.2">
      <c r="B7" s="14" t="s">
        <v>27</v>
      </c>
      <c r="C7" s="14"/>
      <c r="D7" s="14"/>
      <c r="E7" s="14"/>
      <c r="F7" s="14"/>
      <c r="G7" s="14"/>
      <c r="H7" s="14"/>
      <c r="I7" s="14"/>
      <c r="J7" s="14"/>
    </row>
    <row r="8" spans="1:10" ht="16.5" customHeight="1" x14ac:dyDescent="0.2">
      <c r="B8" s="14"/>
      <c r="C8" s="14"/>
      <c r="D8" s="14"/>
      <c r="E8" s="14"/>
      <c r="F8" s="14"/>
      <c r="G8" s="14"/>
      <c r="H8" s="14"/>
      <c r="I8" s="14"/>
      <c r="J8" s="14"/>
    </row>
    <row r="9" spans="1:10" ht="97.5" customHeight="1" x14ac:dyDescent="0.2">
      <c r="B9" s="43" t="s">
        <v>100</v>
      </c>
      <c r="C9" s="44"/>
      <c r="D9" s="14"/>
      <c r="E9" s="14"/>
      <c r="F9" s="14"/>
      <c r="G9" s="14"/>
      <c r="H9" s="14"/>
      <c r="I9" s="14"/>
      <c r="J9" s="14"/>
    </row>
    <row r="10" spans="1:10" ht="96" customHeight="1" x14ac:dyDescent="0.2">
      <c r="B10" s="43" t="s">
        <v>101</v>
      </c>
      <c r="C10" s="44"/>
      <c r="D10" s="14"/>
      <c r="E10" s="14"/>
      <c r="F10" s="14"/>
      <c r="G10" s="14"/>
      <c r="H10" s="14"/>
      <c r="I10" s="14"/>
      <c r="J10" s="14"/>
    </row>
    <row r="11" spans="1:10" ht="48" customHeight="1" x14ac:dyDescent="0.2">
      <c r="B11" s="43" t="s">
        <v>102</v>
      </c>
      <c r="C11" s="44"/>
      <c r="D11" s="14"/>
      <c r="E11" s="14"/>
      <c r="F11" s="14"/>
      <c r="G11" s="14"/>
      <c r="H11" s="14"/>
      <c r="I11" s="14"/>
      <c r="J11" s="14"/>
    </row>
    <row r="12" spans="1:10" ht="20.100000000000001" customHeight="1" x14ac:dyDescent="0.2">
      <c r="B12" s="55"/>
      <c r="C12" s="34"/>
      <c r="D12" s="14"/>
      <c r="E12" s="14"/>
      <c r="F12" s="14"/>
      <c r="G12" s="14"/>
      <c r="H12" s="14"/>
      <c r="I12" s="14"/>
      <c r="J12" s="14"/>
    </row>
    <row r="13" spans="1:10" ht="30" customHeight="1" x14ac:dyDescent="0.2">
      <c r="B13" s="157" t="s">
        <v>28</v>
      </c>
      <c r="C13" s="146"/>
      <c r="D13" s="14"/>
      <c r="E13" s="14"/>
      <c r="F13" s="14"/>
      <c r="G13" s="14"/>
      <c r="H13" s="14"/>
      <c r="I13" s="14"/>
      <c r="J13" s="14"/>
    </row>
    <row r="14" spans="1:10" ht="201.75" customHeight="1" x14ac:dyDescent="0.2">
      <c r="B14" s="151" t="str">
        <f>+IF(Beheergegevens!C56=TRUE,+Beheergegevens!I60,+IF(Beheergegevens!C57=TRUE,+Beheergegevens!I63,IF(Beheergegevens!C58=TRUE,+Beheergegevens!I66,"Vink hierboven een van de opties aan, om jouw persoonlijke vervolgstappen te kunnen bepalen.")))</f>
        <v>Vink hierboven een van de opties aan, om jouw persoonlijke vervolgstappen te kunnen bepalen.</v>
      </c>
      <c r="C14" s="209"/>
      <c r="D14" s="14"/>
      <c r="E14" s="14"/>
      <c r="F14" s="14"/>
      <c r="G14" s="14"/>
      <c r="H14" s="14"/>
      <c r="I14" s="14"/>
      <c r="J14" s="14"/>
    </row>
    <row r="15" spans="1:10" ht="15" x14ac:dyDescent="0.2">
      <c r="A15" s="61"/>
      <c r="B15" s="111" t="s">
        <v>83</v>
      </c>
      <c r="C15" s="47"/>
      <c r="D15" s="14"/>
      <c r="E15" s="14"/>
      <c r="F15" s="14"/>
      <c r="G15" s="14"/>
      <c r="H15" s="14"/>
      <c r="I15" s="14"/>
      <c r="J15" s="14"/>
    </row>
    <row r="16" spans="1:10" ht="15.75" x14ac:dyDescent="0.2">
      <c r="A16" s="61"/>
      <c r="B16" s="114" t="s">
        <v>85</v>
      </c>
      <c r="C16" s="47"/>
      <c r="D16" s="14"/>
      <c r="E16" s="14"/>
      <c r="F16" s="14"/>
      <c r="G16" s="14"/>
      <c r="H16" s="14"/>
      <c r="I16" s="14"/>
      <c r="J16" s="14"/>
    </row>
    <row r="17" spans="1:10" ht="15" x14ac:dyDescent="0.2">
      <c r="A17" s="61"/>
      <c r="B17" s="115" t="s">
        <v>86</v>
      </c>
      <c r="C17" s="47"/>
      <c r="D17" s="14"/>
      <c r="E17" s="14"/>
      <c r="F17" s="14"/>
      <c r="G17" s="14"/>
      <c r="H17" s="14"/>
      <c r="I17" s="14"/>
      <c r="J17" s="14"/>
    </row>
    <row r="18" spans="1:10" ht="17.25" customHeight="1" x14ac:dyDescent="0.2">
      <c r="B18" s="210" t="s">
        <v>166</v>
      </c>
      <c r="C18" s="210"/>
      <c r="D18" s="14"/>
      <c r="E18" s="14"/>
      <c r="F18" s="14"/>
      <c r="G18" s="14"/>
      <c r="H18" s="14"/>
      <c r="I18" s="14"/>
      <c r="J18" s="14"/>
    </row>
    <row r="19" spans="1:10" ht="14.25" customHeight="1" x14ac:dyDescent="0.2">
      <c r="B19" s="34"/>
      <c r="C19" s="47"/>
      <c r="D19" s="14"/>
      <c r="E19" s="14"/>
      <c r="F19" s="14"/>
      <c r="G19" s="14"/>
      <c r="H19" s="14"/>
      <c r="I19" s="14"/>
      <c r="J19" s="14"/>
    </row>
    <row r="20" spans="1:10" ht="15.75" x14ac:dyDescent="0.2">
      <c r="B20" s="33" t="s">
        <v>29</v>
      </c>
      <c r="C20" s="34"/>
      <c r="D20" s="14"/>
      <c r="E20" s="14"/>
      <c r="F20" s="14"/>
      <c r="G20" s="14"/>
      <c r="H20" s="14"/>
      <c r="I20" s="14"/>
      <c r="J20" s="14"/>
    </row>
    <row r="21" spans="1:10" ht="15" x14ac:dyDescent="0.2">
      <c r="B21" s="48">
        <f>+'Stap 2 Salaris en verlof'!C7</f>
        <v>0</v>
      </c>
      <c r="C21" s="34"/>
      <c r="D21" s="14"/>
      <c r="E21" s="14"/>
      <c r="F21" s="14"/>
      <c r="G21" s="14"/>
      <c r="H21" s="14"/>
      <c r="I21" s="14"/>
      <c r="J21" s="14"/>
    </row>
    <row r="22" spans="1:10" ht="15" x14ac:dyDescent="0.2">
      <c r="B22" s="45">
        <f>+'Stap 2 Salaris en verlof'!C9</f>
        <v>0</v>
      </c>
      <c r="C22" s="34"/>
      <c r="D22" s="14"/>
      <c r="E22" s="14"/>
      <c r="F22" s="14"/>
      <c r="G22" s="14"/>
      <c r="H22" s="14"/>
      <c r="I22" s="14"/>
      <c r="J22" s="14"/>
    </row>
    <row r="23" spans="1:10" ht="15" x14ac:dyDescent="0.2">
      <c r="B23" s="46">
        <f ca="1">+TODAY()</f>
        <v>44712</v>
      </c>
      <c r="C23" s="34"/>
      <c r="D23" s="14"/>
      <c r="E23" s="14"/>
      <c r="F23" s="14"/>
      <c r="G23" s="14"/>
      <c r="H23" s="14"/>
      <c r="I23" s="14"/>
      <c r="J23" s="14"/>
    </row>
    <row r="24" spans="1:10" ht="15" x14ac:dyDescent="0.2">
      <c r="B24" s="46"/>
      <c r="C24" s="34"/>
      <c r="D24" s="14"/>
      <c r="E24" s="14"/>
      <c r="F24" s="14"/>
      <c r="G24" s="14"/>
      <c r="H24" s="14"/>
      <c r="I24" s="14"/>
      <c r="J24" s="14"/>
    </row>
    <row r="25" spans="1:10" ht="15" x14ac:dyDescent="0.2">
      <c r="B25" s="207"/>
      <c r="C25" s="208"/>
      <c r="D25" s="14"/>
      <c r="E25" s="14"/>
      <c r="F25" s="14"/>
      <c r="G25" s="14"/>
      <c r="H25" s="14"/>
      <c r="I25" s="14"/>
      <c r="J25" s="14"/>
    </row>
    <row r="26" spans="1:10" ht="15" x14ac:dyDescent="0.2">
      <c r="B26" s="46"/>
      <c r="C26" s="34"/>
      <c r="D26" s="14"/>
      <c r="E26" s="14"/>
      <c r="F26" s="14"/>
      <c r="G26" s="14"/>
      <c r="H26" s="14"/>
      <c r="I26" s="14"/>
      <c r="J26" s="14"/>
    </row>
    <row r="27" spans="1:10" ht="15" x14ac:dyDescent="0.2">
      <c r="B27" s="57" t="s">
        <v>53</v>
      </c>
      <c r="C27" s="34"/>
      <c r="D27" s="14"/>
      <c r="E27" s="14"/>
      <c r="F27" s="14"/>
      <c r="G27" s="14"/>
      <c r="H27" s="14"/>
      <c r="I27" s="14"/>
      <c r="J27" s="14"/>
    </row>
    <row r="28" spans="1:10" ht="15" x14ac:dyDescent="0.2">
      <c r="B28" s="34"/>
      <c r="C28" s="34"/>
      <c r="D28" s="14"/>
      <c r="E28" s="14"/>
      <c r="F28" s="14"/>
      <c r="G28" s="14"/>
      <c r="H28" s="14"/>
      <c r="I28" s="14"/>
      <c r="J28" s="14"/>
    </row>
    <row r="30" spans="1:10" x14ac:dyDescent="0.2"/>
    <row r="31" spans="1:10" x14ac:dyDescent="0.2"/>
    <row r="32" spans="1:10" x14ac:dyDescent="0.2"/>
    <row r="147" ht="13.5" hidden="1" customHeight="1" x14ac:dyDescent="0.2"/>
  </sheetData>
  <sheetProtection algorithmName="SHA-512" hashValue="cv122DHLQh7NMsM/o4YOwUT7IHLFNWXKu6pPhiKCnMBn4/YYecmVCml+EnMfI507MHrTHt0jxONK2fpjXnEGag==" saltValue="yS0v+aIEWpXWkKzZj5mPTA==" spinCount="100000" sheet="1" objects="1" scenarios="1"/>
  <mergeCells count="8">
    <mergeCell ref="B2:C2"/>
    <mergeCell ref="B3:C3"/>
    <mergeCell ref="B4:C4"/>
    <mergeCell ref="B25:C25"/>
    <mergeCell ref="B13:C13"/>
    <mergeCell ref="B14:C14"/>
    <mergeCell ref="B5:C5"/>
    <mergeCell ref="B18:C18"/>
  </mergeCells>
  <conditionalFormatting sqref="B14:C15">
    <cfRule type="expression" dxfId="3" priority="4" stopIfTrue="1">
      <formula>"als($B$14=0;1;0)"</formula>
    </cfRule>
  </conditionalFormatting>
  <conditionalFormatting sqref="B21:B22">
    <cfRule type="expression" dxfId="2" priority="3">
      <formula>+IF($B$21=0,1,0)</formula>
    </cfRule>
  </conditionalFormatting>
  <hyperlinks>
    <hyperlink ref="B15" r:id="rId1" display="Contact opnemen met Informatiepunt Personeel"/>
    <hyperlink ref="B27" location="Inleiding!A1" display="Terug naar de inleiding"/>
    <hyperlink ref="B18:C18" r:id="rId2" display="Offerte vrijwillige voortzetting pensioenopbouw aanvragen"/>
  </hyperlinks>
  <pageMargins left="0.70866141732283461" right="0.70866141732283461" top="0.74803149606299213" bottom="0.74803149606299213" header="0.31496062992125984" footer="0.31496062992125984"/>
  <pageSetup paperSize="9" scale="84" fitToHeight="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5123" r:id="rId6" name="Check Box 3">
              <controlPr defaultSize="0" autoFill="0" autoLine="0" autoPict="0">
                <anchor moveWithCells="1">
                  <from>
                    <xdr:col>2</xdr:col>
                    <xdr:colOff>419100</xdr:colOff>
                    <xdr:row>8</xdr:row>
                    <xdr:rowOff>504825</xdr:rowOff>
                  </from>
                  <to>
                    <xdr:col>2</xdr:col>
                    <xdr:colOff>723900</xdr:colOff>
                    <xdr:row>8</xdr:row>
                    <xdr:rowOff>723900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2</xdr:col>
                    <xdr:colOff>419100</xdr:colOff>
                    <xdr:row>9</xdr:row>
                    <xdr:rowOff>514350</xdr:rowOff>
                  </from>
                  <to>
                    <xdr:col>2</xdr:col>
                    <xdr:colOff>723900</xdr:colOff>
                    <xdr:row>9</xdr:row>
                    <xdr:rowOff>733425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2</xdr:col>
                    <xdr:colOff>419100</xdr:colOff>
                    <xdr:row>10</xdr:row>
                    <xdr:rowOff>190500</xdr:rowOff>
                  </from>
                  <to>
                    <xdr:col>2</xdr:col>
                    <xdr:colOff>723900</xdr:colOff>
                    <xdr:row>10</xdr:row>
                    <xdr:rowOff>409575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00000000-000E-0000-0400-000002000000}">
            <xm:f>+IF(Beheergegevens!$C$58=TRUE,0,1)</xm:f>
            <x14:dxf>
              <font>
                <color theme="0"/>
              </font>
            </x14:dxf>
          </x14:cfRule>
          <xm:sqref>B15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ColWidth="0" defaultRowHeight="15" zeroHeight="1" x14ac:dyDescent="0.2"/>
  <cols>
    <col min="1" max="1" width="3.85546875" customWidth="1"/>
    <col min="2" max="2" width="37.42578125" style="3" customWidth="1"/>
    <col min="3" max="3" width="14.28515625" style="3" customWidth="1"/>
    <col min="4" max="4" width="29.5703125" style="3" customWidth="1"/>
    <col min="5" max="5" width="6.28515625" customWidth="1"/>
    <col min="6" max="6" width="3.140625" style="1" customWidth="1"/>
    <col min="7" max="16384" width="6.28515625" hidden="1"/>
  </cols>
  <sheetData>
    <row r="1" spans="1:9" ht="20.25" x14ac:dyDescent="0.3">
      <c r="B1" s="62" t="s">
        <v>46</v>
      </c>
      <c r="C1" s="63"/>
      <c r="D1" s="63"/>
      <c r="E1" s="63"/>
      <c r="F1" s="63"/>
      <c r="G1" s="63"/>
      <c r="H1" s="63"/>
      <c r="I1" s="63"/>
    </row>
    <row r="2" spans="1:9" x14ac:dyDescent="0.2">
      <c r="A2" s="1"/>
      <c r="B2" s="14"/>
      <c r="C2" s="14"/>
      <c r="D2" s="14"/>
      <c r="E2" s="1"/>
    </row>
    <row r="3" spans="1:9" ht="20.25" x14ac:dyDescent="0.3">
      <c r="A3" s="1"/>
      <c r="B3" s="53" t="s">
        <v>96</v>
      </c>
      <c r="C3" s="124"/>
      <c r="D3" s="124"/>
      <c r="E3" s="7"/>
    </row>
    <row r="4" spans="1:9" ht="20.25" x14ac:dyDescent="0.3">
      <c r="A4" s="1"/>
      <c r="B4" s="53" t="s">
        <v>87</v>
      </c>
      <c r="C4" s="4"/>
      <c r="D4" s="4"/>
      <c r="E4" s="7"/>
    </row>
    <row r="5" spans="1:9" x14ac:dyDescent="0.2">
      <c r="A5" s="1"/>
      <c r="C5" s="14"/>
      <c r="D5" s="14"/>
      <c r="E5" s="1"/>
    </row>
    <row r="6" spans="1:9" x14ac:dyDescent="0.2">
      <c r="A6" s="1"/>
      <c r="B6" s="14"/>
      <c r="C6" s="14"/>
      <c r="D6" s="14"/>
      <c r="E6" s="1"/>
    </row>
    <row r="7" spans="1:9" ht="15.75" x14ac:dyDescent="0.25">
      <c r="A7" s="1"/>
      <c r="B7" s="16" t="s">
        <v>93</v>
      </c>
      <c r="C7" s="14"/>
      <c r="D7" s="14">
        <f>+'Stap 2 Salaris en verlof'!C7</f>
        <v>0</v>
      </c>
      <c r="E7" s="1"/>
    </row>
    <row r="8" spans="1:9" x14ac:dyDescent="0.2">
      <c r="A8" s="1"/>
      <c r="B8" s="14"/>
      <c r="C8" s="14"/>
      <c r="D8" s="14"/>
      <c r="E8" s="1"/>
    </row>
    <row r="9" spans="1:9" ht="15.75" x14ac:dyDescent="0.25">
      <c r="A9" s="1"/>
      <c r="B9" s="16" t="s">
        <v>16</v>
      </c>
      <c r="C9" s="14"/>
      <c r="D9" s="14">
        <f>+'Stap 2 Salaris en verlof'!C9</f>
        <v>0</v>
      </c>
      <c r="E9" s="1"/>
    </row>
    <row r="10" spans="1:9" x14ac:dyDescent="0.2">
      <c r="A10" s="1"/>
      <c r="B10" s="14"/>
      <c r="C10" s="14"/>
      <c r="D10" s="14"/>
      <c r="E10" s="1"/>
    </row>
    <row r="11" spans="1:9" ht="15.75" x14ac:dyDescent="0.25">
      <c r="A11" s="1"/>
      <c r="B11" s="16" t="s">
        <v>95</v>
      </c>
      <c r="C11" s="14"/>
      <c r="D11" s="122">
        <f>+'Stap 2 Salaris en verlof'!C11</f>
        <v>0</v>
      </c>
      <c r="E11" s="1"/>
    </row>
    <row r="12" spans="1:9" x14ac:dyDescent="0.2">
      <c r="A12" s="1"/>
      <c r="B12" s="14"/>
      <c r="C12" s="14"/>
      <c r="D12" s="14"/>
      <c r="E12" s="1"/>
    </row>
    <row r="13" spans="1:9" ht="15.75" x14ac:dyDescent="0.25">
      <c r="A13" s="1"/>
      <c r="B13" s="16" t="s">
        <v>88</v>
      </c>
      <c r="C13" s="14"/>
      <c r="D13" s="120">
        <f>+'Stap 2 Salaris en verlof'!C13</f>
        <v>0</v>
      </c>
      <c r="E13" s="1"/>
    </row>
    <row r="14" spans="1:9" x14ac:dyDescent="0.2">
      <c r="A14" s="1"/>
      <c r="B14" s="14"/>
      <c r="C14" s="14"/>
      <c r="D14" s="116"/>
      <c r="E14" s="1"/>
    </row>
    <row r="15" spans="1:9" ht="15.75" x14ac:dyDescent="0.25">
      <c r="A15" s="1"/>
      <c r="B15" s="16" t="s">
        <v>91</v>
      </c>
      <c r="C15" s="14"/>
      <c r="D15" s="117">
        <f>+IF(D13*80%&lt;24,24,D13*80%)</f>
        <v>24</v>
      </c>
      <c r="E15" s="1"/>
    </row>
    <row r="16" spans="1:9" x14ac:dyDescent="0.2">
      <c r="A16" s="1"/>
      <c r="B16" s="14"/>
      <c r="C16" s="14"/>
      <c r="D16" s="116"/>
      <c r="E16" s="1"/>
    </row>
    <row r="17" spans="1:5" ht="15.75" x14ac:dyDescent="0.25">
      <c r="A17" s="1"/>
      <c r="B17" s="16" t="s">
        <v>92</v>
      </c>
      <c r="C17" s="14"/>
      <c r="D17" s="118">
        <f>+D15+(D13-D15)/2</f>
        <v>12</v>
      </c>
      <c r="E17" s="1"/>
    </row>
    <row r="18" spans="1:5" x14ac:dyDescent="0.2">
      <c r="A18" s="1"/>
      <c r="B18" s="14"/>
      <c r="C18" s="14"/>
      <c r="D18" s="14"/>
      <c r="E18" s="1"/>
    </row>
    <row r="19" spans="1:5" x14ac:dyDescent="0.2">
      <c r="A19" s="1"/>
      <c r="B19" s="14"/>
      <c r="C19" s="14"/>
      <c r="D19" s="14"/>
      <c r="E19" s="1"/>
    </row>
    <row r="20" spans="1:5" x14ac:dyDescent="0.2">
      <c r="A20" s="1"/>
      <c r="B20" s="14"/>
      <c r="C20" s="14"/>
      <c r="D20" s="14"/>
      <c r="E20" s="1"/>
    </row>
    <row r="21" spans="1:5" ht="15.75" x14ac:dyDescent="0.25">
      <c r="A21" s="1"/>
      <c r="B21" s="16" t="s">
        <v>89</v>
      </c>
      <c r="C21" s="14"/>
      <c r="D21" s="117">
        <f>+D15</f>
        <v>24</v>
      </c>
      <c r="E21" s="1"/>
    </row>
    <row r="22" spans="1:5" ht="15.75" x14ac:dyDescent="0.25">
      <c r="A22" s="1"/>
      <c r="B22" s="16"/>
      <c r="C22" s="14"/>
      <c r="D22" s="14"/>
      <c r="E22" s="1"/>
    </row>
    <row r="23" spans="1:5" ht="15.75" x14ac:dyDescent="0.25">
      <c r="A23" s="1"/>
      <c r="B23" s="16" t="s">
        <v>90</v>
      </c>
      <c r="C23" s="14"/>
      <c r="D23" s="119">
        <f>+D21/36</f>
        <v>0.66666666666666663</v>
      </c>
      <c r="E23" s="1"/>
    </row>
    <row r="24" spans="1:5" ht="15.75" x14ac:dyDescent="0.25">
      <c r="A24" s="1"/>
      <c r="B24" s="16"/>
      <c r="C24" s="14"/>
      <c r="D24" s="14"/>
      <c r="E24" s="1"/>
    </row>
    <row r="25" spans="1:5" ht="15.75" x14ac:dyDescent="0.25">
      <c r="A25" s="1"/>
      <c r="B25" s="16" t="s">
        <v>145</v>
      </c>
      <c r="C25" s="14"/>
      <c r="D25" s="119">
        <f>+((D13-D15)/2)/D15</f>
        <v>-0.5</v>
      </c>
      <c r="E25" s="1"/>
    </row>
    <row r="26" spans="1:5" x14ac:dyDescent="0.2">
      <c r="A26" s="1"/>
      <c r="B26" s="14"/>
      <c r="C26" s="14"/>
      <c r="D26" s="123"/>
      <c r="E26" s="1"/>
    </row>
    <row r="27" spans="1:5" x14ac:dyDescent="0.2">
      <c r="A27" s="1"/>
      <c r="B27" s="14"/>
      <c r="C27" s="14"/>
      <c r="D27" s="14"/>
      <c r="E27" s="1"/>
    </row>
    <row r="28" spans="1:5" x14ac:dyDescent="0.2"/>
    <row r="29" spans="1:5" x14ac:dyDescent="0.2"/>
    <row r="30" spans="1:5" x14ac:dyDescent="0.2"/>
    <row r="31" spans="1:5" x14ac:dyDescent="0.2"/>
    <row r="32" spans="1:5" x14ac:dyDescent="0.2"/>
    <row r="33" x14ac:dyDescent="0.2"/>
    <row r="34" x14ac:dyDescent="0.2"/>
    <row r="35" x14ac:dyDescent="0.2"/>
  </sheetData>
  <sheetProtection algorithmName="SHA-512" hashValue="ZsPnfZfe1mGhaRZhcNu83vk5YNn+EvbYX5CTMWuGV+iV0BShXZ9Aexl5UWWFjyEoKawELZ7RWIlMzn+0VM7FGA==" saltValue="VEp8M7xKsvHSDbRc12jAl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heetViews>
  <sheetFormatPr defaultColWidth="0" defaultRowHeight="12.75" zeroHeight="1" x14ac:dyDescent="0.2"/>
  <cols>
    <col min="1" max="1" width="3" style="1" customWidth="1"/>
    <col min="2" max="2" width="16" style="1" customWidth="1"/>
    <col min="3" max="3" width="12.5703125" style="1" customWidth="1"/>
    <col min="4" max="4" width="9.140625" style="1" customWidth="1"/>
    <col min="5" max="5" width="13.140625" style="1" customWidth="1"/>
    <col min="6" max="6" width="12.140625" style="1" customWidth="1"/>
    <col min="7" max="7" width="9.28515625" style="1" customWidth="1"/>
    <col min="8" max="8" width="4" style="1" customWidth="1"/>
    <col min="9" max="9" width="156.5703125" style="1" customWidth="1"/>
    <col min="10" max="10" width="5" style="1" customWidth="1"/>
    <col min="11" max="16384" width="9.140625" style="1" hidden="1"/>
  </cols>
  <sheetData>
    <row r="1" spans="2:9" s="67" customFormat="1" x14ac:dyDescent="0.2"/>
    <row r="2" spans="2:9" customFormat="1" ht="20.25" x14ac:dyDescent="0.3">
      <c r="B2" s="62" t="s">
        <v>46</v>
      </c>
      <c r="C2" s="63"/>
      <c r="D2" s="63"/>
      <c r="E2" s="63"/>
      <c r="F2" s="63"/>
      <c r="G2" s="63"/>
      <c r="H2" s="63"/>
      <c r="I2" s="63"/>
    </row>
    <row r="3" spans="2:9" s="67" customFormat="1" x14ac:dyDescent="0.2"/>
    <row r="4" spans="2:9" customFormat="1" ht="20.25" x14ac:dyDescent="0.3">
      <c r="B4" s="53" t="s">
        <v>35</v>
      </c>
      <c r="C4" s="7"/>
      <c r="D4" s="7"/>
      <c r="E4" s="7"/>
      <c r="F4" s="7"/>
      <c r="G4" s="7"/>
      <c r="H4" s="7"/>
      <c r="I4" s="7"/>
    </row>
    <row r="5" spans="2:9" x14ac:dyDescent="0.2"/>
    <row r="6" spans="2:9" x14ac:dyDescent="0.2"/>
    <row r="7" spans="2:9" customFormat="1" ht="18" x14ac:dyDescent="0.25">
      <c r="B7" s="54" t="s">
        <v>36</v>
      </c>
      <c r="C7" s="11"/>
      <c r="D7" s="11"/>
      <c r="E7" s="11"/>
      <c r="F7" s="11"/>
      <c r="G7" s="11"/>
      <c r="I7" s="54" t="s">
        <v>43</v>
      </c>
    </row>
    <row r="8" spans="2:9" x14ac:dyDescent="0.2"/>
    <row r="9" spans="2:9" ht="15.75" x14ac:dyDescent="0.25">
      <c r="B9" s="80" t="s">
        <v>39</v>
      </c>
      <c r="I9" s="16" t="s">
        <v>38</v>
      </c>
    </row>
    <row r="10" spans="2:9" ht="30" x14ac:dyDescent="0.2">
      <c r="B10" s="14">
        <v>1</v>
      </c>
      <c r="C10" s="78" t="b">
        <v>0</v>
      </c>
      <c r="D10" s="81">
        <f>+IF(C10=TRUE,1,0)</f>
        <v>0</v>
      </c>
      <c r="E10" s="14"/>
      <c r="F10" s="14"/>
      <c r="G10" s="14"/>
      <c r="H10" s="14"/>
      <c r="I10" s="52" t="s">
        <v>33</v>
      </c>
    </row>
    <row r="11" spans="2:9" ht="15" x14ac:dyDescent="0.2">
      <c r="B11" s="14">
        <v>2</v>
      </c>
      <c r="C11" s="78" t="b">
        <v>0</v>
      </c>
      <c r="D11" s="81">
        <f t="shared" ref="D11:D14" si="0">+IF(C11=TRUE,1,0)</f>
        <v>0</v>
      </c>
      <c r="E11" s="14"/>
      <c r="F11" s="14"/>
      <c r="G11" s="14"/>
      <c r="H11" s="14"/>
    </row>
    <row r="12" spans="2:9" ht="15.75" x14ac:dyDescent="0.25">
      <c r="B12" s="14">
        <v>3</v>
      </c>
      <c r="C12" s="78" t="b">
        <v>0</v>
      </c>
      <c r="D12" s="81">
        <f t="shared" si="0"/>
        <v>0</v>
      </c>
      <c r="E12" s="14"/>
      <c r="F12" s="14"/>
      <c r="G12" s="14"/>
      <c r="H12" s="14"/>
      <c r="I12" s="16" t="s">
        <v>40</v>
      </c>
    </row>
    <row r="13" spans="2:9" ht="15" x14ac:dyDescent="0.2">
      <c r="B13" s="14">
        <v>4</v>
      </c>
      <c r="C13" s="78" t="b">
        <v>0</v>
      </c>
      <c r="D13" s="81">
        <f t="shared" si="0"/>
        <v>0</v>
      </c>
      <c r="E13" s="14"/>
      <c r="F13" s="14"/>
      <c r="G13" s="14"/>
      <c r="H13" s="14"/>
      <c r="I13" s="14" t="s">
        <v>34</v>
      </c>
    </row>
    <row r="14" spans="2:9" ht="15" x14ac:dyDescent="0.2">
      <c r="B14" s="14">
        <v>5</v>
      </c>
      <c r="C14" s="78" t="b">
        <v>0</v>
      </c>
      <c r="D14" s="81">
        <f t="shared" si="0"/>
        <v>0</v>
      </c>
      <c r="E14" s="14"/>
      <c r="F14" s="14"/>
      <c r="G14" s="14"/>
      <c r="H14" s="14"/>
      <c r="I14" s="14"/>
    </row>
    <row r="15" spans="2:9" ht="15" x14ac:dyDescent="0.2">
      <c r="B15" s="14"/>
      <c r="C15" s="78"/>
      <c r="D15" s="81"/>
      <c r="E15" s="14"/>
      <c r="F15" s="14"/>
      <c r="G15" s="14"/>
      <c r="H15" s="14"/>
      <c r="I15" s="14"/>
    </row>
    <row r="16" spans="2:9" ht="15" x14ac:dyDescent="0.2">
      <c r="B16" s="14"/>
      <c r="C16" s="78"/>
      <c r="D16" s="81"/>
      <c r="E16" s="14"/>
      <c r="F16" s="14"/>
      <c r="G16" s="14"/>
      <c r="H16" s="14"/>
      <c r="I16" s="14"/>
    </row>
    <row r="17" spans="2:9" ht="15" x14ac:dyDescent="0.2">
      <c r="B17" s="14"/>
      <c r="C17" s="78"/>
      <c r="D17" s="82"/>
      <c r="E17" s="14"/>
      <c r="F17" s="14"/>
      <c r="G17" s="14"/>
      <c r="H17" s="14"/>
    </row>
    <row r="18" spans="2:9" ht="15" x14ac:dyDescent="0.2">
      <c r="B18" s="14"/>
      <c r="C18" s="78"/>
      <c r="D18" s="81">
        <f>SUM(D10:D17)</f>
        <v>0</v>
      </c>
      <c r="E18" s="14"/>
      <c r="F18" s="14"/>
      <c r="G18" s="14"/>
      <c r="H18" s="14"/>
      <c r="I18" s="14"/>
    </row>
    <row r="19" spans="2:9" ht="15" x14ac:dyDescent="0.2">
      <c r="B19" s="14"/>
      <c r="C19" s="14"/>
      <c r="D19" s="81"/>
      <c r="E19" s="14"/>
      <c r="F19" s="14"/>
      <c r="G19" s="14"/>
      <c r="H19" s="14"/>
      <c r="I19" s="14"/>
    </row>
    <row r="20" spans="2:9" ht="15.75" x14ac:dyDescent="0.25">
      <c r="B20" s="16" t="s">
        <v>37</v>
      </c>
      <c r="C20" s="14"/>
      <c r="D20" s="81"/>
      <c r="E20" s="14"/>
      <c r="F20" s="14"/>
      <c r="G20" s="14"/>
      <c r="H20" s="14"/>
      <c r="I20" s="14"/>
    </row>
    <row r="21" spans="2:9" ht="15" x14ac:dyDescent="0.2">
      <c r="B21" s="14">
        <v>5</v>
      </c>
      <c r="C21" s="78" t="b">
        <v>1</v>
      </c>
      <c r="D21" s="81">
        <f t="shared" ref="D21" si="1">+IF(C21=TRUE,1,0)</f>
        <v>1</v>
      </c>
      <c r="E21" s="14"/>
      <c r="F21" s="14"/>
      <c r="G21" s="14"/>
      <c r="H21" s="14"/>
      <c r="I21" s="14"/>
    </row>
    <row r="22" spans="2:9" ht="15" x14ac:dyDescent="0.2">
      <c r="B22" s="14"/>
      <c r="C22" s="14"/>
      <c r="D22" s="14"/>
      <c r="E22" s="14"/>
      <c r="F22" s="14"/>
      <c r="G22" s="14"/>
      <c r="H22" s="14"/>
      <c r="I22" s="14"/>
    </row>
    <row r="23" spans="2:9" ht="15" x14ac:dyDescent="0.2">
      <c r="B23" s="14"/>
      <c r="C23" s="14"/>
      <c r="D23" s="14"/>
      <c r="E23" s="14"/>
      <c r="F23" s="14"/>
      <c r="G23" s="14"/>
      <c r="H23" s="14"/>
      <c r="I23" s="14"/>
    </row>
    <row r="24" spans="2:9" customFormat="1" ht="18" x14ac:dyDescent="0.25">
      <c r="B24" s="54" t="s">
        <v>67</v>
      </c>
      <c r="C24" s="11"/>
      <c r="D24" s="11"/>
      <c r="E24" s="11"/>
      <c r="F24" s="11"/>
      <c r="G24" s="11"/>
      <c r="H24" s="3"/>
      <c r="I24" s="54" t="s">
        <v>113</v>
      </c>
    </row>
    <row r="25" spans="2:9" s="14" customFormat="1" ht="15.75" x14ac:dyDescent="0.25">
      <c r="B25" s="16"/>
      <c r="I25" s="16"/>
    </row>
    <row r="26" spans="2:9" s="14" customFormat="1" ht="15.75" x14ac:dyDescent="0.25">
      <c r="B26" s="16" t="s">
        <v>74</v>
      </c>
      <c r="I26" s="16"/>
    </row>
    <row r="27" spans="2:9" s="14" customFormat="1" ht="15.75" x14ac:dyDescent="0.25">
      <c r="B27" s="14" t="s">
        <v>77</v>
      </c>
      <c r="C27" s="14" t="s">
        <v>78</v>
      </c>
      <c r="D27" s="14" t="s">
        <v>79</v>
      </c>
      <c r="I27" s="16"/>
    </row>
    <row r="28" spans="2:9" s="14" customFormat="1" ht="15.75" x14ac:dyDescent="0.25">
      <c r="B28" s="14">
        <f>+'Stap 2 Salaris en verlof'!B29</f>
        <v>0</v>
      </c>
      <c r="C28" s="14">
        <f>+'Stap 2 Salaris en verlof'!C29</f>
        <v>24</v>
      </c>
      <c r="D28" s="112" t="e">
        <f>+IF(B28&lt;30,(B28+C28)/2/B28,90%)</f>
        <v>#DIV/0!</v>
      </c>
      <c r="F28" s="14" t="s">
        <v>75</v>
      </c>
      <c r="I28" s="16"/>
    </row>
    <row r="29" spans="2:9" s="14" customFormat="1" ht="15.75" x14ac:dyDescent="0.25">
      <c r="B29" s="14">
        <f>+B28</f>
        <v>0</v>
      </c>
      <c r="C29" s="14">
        <f>+C28</f>
        <v>24</v>
      </c>
      <c r="D29" s="112" t="e">
        <f>+C29/B29</f>
        <v>#DIV/0!</v>
      </c>
      <c r="F29" s="14" t="s">
        <v>76</v>
      </c>
      <c r="I29" s="16"/>
    </row>
    <row r="30" spans="2:9" s="14" customFormat="1" ht="15.75" x14ac:dyDescent="0.25">
      <c r="B30" s="16"/>
      <c r="I30" s="16"/>
    </row>
    <row r="31" spans="2:9" s="14" customFormat="1" ht="15.75" x14ac:dyDescent="0.25">
      <c r="B31" s="14" t="s">
        <v>116</v>
      </c>
      <c r="I31" s="16"/>
    </row>
    <row r="32" spans="2:9" s="14" customFormat="1" ht="15" x14ac:dyDescent="0.2">
      <c r="B32" s="132">
        <f>+'Stap 2 Salaris en verlof'!C15</f>
        <v>0</v>
      </c>
      <c r="C32" s="14" t="s">
        <v>108</v>
      </c>
      <c r="I32" s="14" t="e">
        <f ca="1">+_xlfn.CONCAT("                    Maadsalaris    € ",Beheergegevens!B32)</f>
        <v>#NAME?</v>
      </c>
    </row>
    <row r="33" spans="2:9" s="14" customFormat="1" ht="15" x14ac:dyDescent="0.2">
      <c r="B33" s="132">
        <v>0</v>
      </c>
      <c r="C33" s="14" t="s">
        <v>109</v>
      </c>
      <c r="I33" s="14" t="str">
        <f>+_xlfn.CONCAT("                    Aanvulling        € ",Beheergegevens!B33)</f>
        <v xml:space="preserve">                    Aanvulling        € 0</v>
      </c>
    </row>
    <row r="34" spans="2:9" s="14" customFormat="1" ht="15" x14ac:dyDescent="0.2">
      <c r="B34" s="132">
        <f>+B32</f>
        <v>0</v>
      </c>
      <c r="C34" s="14" t="s">
        <v>110</v>
      </c>
      <c r="I34" s="14" t="e">
        <f ca="1">+_xlfn.CONCAT("                    Totaal               € ",Beheergegevens!B34)</f>
        <v>#NAME?</v>
      </c>
    </row>
    <row r="35" spans="2:9" s="14" customFormat="1" ht="15" x14ac:dyDescent="0.2">
      <c r="B35" s="132"/>
      <c r="I35" s="14" t="str">
        <f>+_xlfn.CONCAT("                                              € ",Beheergegevens!B35)</f>
        <v xml:space="preserve">                                              € </v>
      </c>
    </row>
    <row r="36" spans="2:9" s="14" customFormat="1" ht="15.75" x14ac:dyDescent="0.25">
      <c r="B36" s="131"/>
      <c r="I36" s="16"/>
    </row>
    <row r="37" spans="2:9" s="14" customFormat="1" ht="15.75" x14ac:dyDescent="0.25">
      <c r="B37" s="132" t="s">
        <v>107</v>
      </c>
      <c r="I37" s="16"/>
    </row>
    <row r="38" spans="2:9" s="14" customFormat="1" ht="15" x14ac:dyDescent="0.2">
      <c r="B38" s="136" t="e">
        <f>+ROUNDDOWN('Stap 2 Salaris en verlof'!C15/B28*C28,0)</f>
        <v>#DIV/0!</v>
      </c>
      <c r="C38" s="14" t="s">
        <v>108</v>
      </c>
      <c r="E38" s="132"/>
      <c r="I38" s="14" t="e">
        <f ca="1">+_xlfn.CONCAT("                 Maadsalaris    € ",Beheergegevens!B38)</f>
        <v>#NAME?</v>
      </c>
    </row>
    <row r="39" spans="2:9" s="14" customFormat="1" ht="15" x14ac:dyDescent="0.2">
      <c r="B39" s="136" t="e">
        <f>+ROUNDDOWN('Stap 2 Salaris en verlof'!C15/B28*((B28-C28)/2),0)</f>
        <v>#DIV/0!</v>
      </c>
      <c r="C39" s="14" t="s">
        <v>109</v>
      </c>
      <c r="I39" s="14" t="e">
        <f ca="1">+_xlfn.CONCAT("                 Aanvulling        € ",Beheergegevens!B39)</f>
        <v>#NAME?</v>
      </c>
    </row>
    <row r="40" spans="2:9" s="14" customFormat="1" ht="15" x14ac:dyDescent="0.2">
      <c r="B40" s="132" t="e">
        <f>+B38+B39</f>
        <v>#DIV/0!</v>
      </c>
      <c r="C40" s="14" t="s">
        <v>110</v>
      </c>
      <c r="I40" s="14" t="e">
        <f ca="1">+_xlfn.CONCAT("                 Totaal               € ",Beheergegevens!B40)</f>
        <v>#NAME?</v>
      </c>
    </row>
    <row r="41" spans="2:9" s="14" customFormat="1" ht="15" x14ac:dyDescent="0.2">
      <c r="B41" s="132" t="e">
        <f>+B40-B34</f>
        <v>#DIV/0!</v>
      </c>
      <c r="C41" s="14" t="s">
        <v>117</v>
      </c>
      <c r="I41" s="14" t="e">
        <f ca="1">+_xlfn.CONCAT("                                           € ",Beheergegevens!B41)</f>
        <v>#NAME?</v>
      </c>
    </row>
    <row r="42" spans="2:9" s="14" customFormat="1" ht="15.75" x14ac:dyDescent="0.25">
      <c r="B42" s="131"/>
      <c r="I42" s="16"/>
    </row>
    <row r="43" spans="2:9" s="14" customFormat="1" ht="15.75" x14ac:dyDescent="0.25">
      <c r="B43" s="132" t="s">
        <v>115</v>
      </c>
      <c r="I43" s="16"/>
    </row>
    <row r="44" spans="2:9" s="14" customFormat="1" ht="15" x14ac:dyDescent="0.2">
      <c r="B44" s="132" t="e">
        <f>+ROUNDDOWN('Stap 2 Salaris en verlof'!C15/'Stap 2 Salaris en verlof'!C13*'Stap 2 Salaris en verlof'!D29,0)</f>
        <v>#DIV/0!</v>
      </c>
      <c r="C44" s="14" t="s">
        <v>108</v>
      </c>
      <c r="I44" s="14" t="e">
        <f ca="1">+_xlfn.CONCAT("                 Maadsalaris    € ",Beheergegevens!B44)</f>
        <v>#NAME?</v>
      </c>
    </row>
    <row r="45" spans="2:9" s="14" customFormat="1" ht="15" x14ac:dyDescent="0.2">
      <c r="B45" s="132">
        <v>0</v>
      </c>
      <c r="C45" s="14" t="s">
        <v>109</v>
      </c>
      <c r="I45" s="14" t="str">
        <f>+_xlfn.CONCAT("                 Aanvulling        € ",Beheergegevens!B45)</f>
        <v xml:space="preserve">                 Aanvulling        € 0</v>
      </c>
    </row>
    <row r="46" spans="2:9" s="14" customFormat="1" ht="15" x14ac:dyDescent="0.2">
      <c r="B46" s="132" t="e">
        <f>+B44</f>
        <v>#DIV/0!</v>
      </c>
      <c r="C46" s="14" t="s">
        <v>110</v>
      </c>
      <c r="I46" s="14" t="e">
        <f ca="1">+_xlfn.CONCAT("                 Totaal               € ",Beheergegevens!B46)</f>
        <v>#NAME?</v>
      </c>
    </row>
    <row r="47" spans="2:9" s="14" customFormat="1" ht="15" x14ac:dyDescent="0.2">
      <c r="B47" s="132" t="e">
        <f>+B46-B34</f>
        <v>#DIV/0!</v>
      </c>
      <c r="C47" s="14" t="s">
        <v>118</v>
      </c>
      <c r="I47" s="14" t="e">
        <f ca="1">+_xlfn.CONCAT("                                           € ",Beheergegevens!B47)</f>
        <v>#NAME?</v>
      </c>
    </row>
    <row r="48" spans="2:9" s="14" customFormat="1" ht="15.75" x14ac:dyDescent="0.25">
      <c r="B48" s="16"/>
      <c r="I48" s="16"/>
    </row>
    <row r="49" spans="2:10" s="14" customFormat="1" ht="15" x14ac:dyDescent="0.2">
      <c r="B49" s="14" t="s">
        <v>68</v>
      </c>
    </row>
    <row r="50" spans="2:10" ht="15" x14ac:dyDescent="0.2">
      <c r="B50" s="105" t="e">
        <f>+D28</f>
        <v>#DIV/0!</v>
      </c>
      <c r="C50" s="106" t="e">
        <f>ROUNDDOWN('Stap 2 Salaris en verlof'!$B$52*D28,0)</f>
        <v>#DIV/0!</v>
      </c>
      <c r="D50" s="14" t="e">
        <f>+TEXT(C50,"0")</f>
        <v>#DIV/0!</v>
      </c>
      <c r="E50" s="14" t="s">
        <v>69</v>
      </c>
      <c r="F50" s="106" t="e">
        <f>+C51-C50</f>
        <v>#DIV/0!</v>
      </c>
      <c r="G50" s="14" t="e">
        <f>+TEXT(F50,"0")</f>
        <v>#DIV/0!</v>
      </c>
      <c r="H50" s="14"/>
      <c r="I50" s="14" t="e">
        <f ca="1">+_xlfn.CONCAT("€ ",D50," of ","€ ",D51)</f>
        <v>#NAME?</v>
      </c>
    </row>
    <row r="51" spans="2:10" ht="15" x14ac:dyDescent="0.2">
      <c r="B51" s="105">
        <v>1</v>
      </c>
      <c r="C51" s="106">
        <f>+'Stap 2 Salaris en verlof'!B52</f>
        <v>0</v>
      </c>
      <c r="D51" s="14" t="str">
        <f>+TEXT(C51,"0")</f>
        <v>0</v>
      </c>
      <c r="E51" s="14" t="s">
        <v>70</v>
      </c>
      <c r="F51" s="106">
        <f>+C51-C51</f>
        <v>0</v>
      </c>
      <c r="G51" s="14" t="str">
        <f>+TEXT(F51,"0")</f>
        <v>0</v>
      </c>
      <c r="H51" s="14"/>
      <c r="I51" s="14" t="e">
        <f ca="1">+_xlfn.CONCAT("- € ",G50," of ","€ ",G51)</f>
        <v>#NAME?</v>
      </c>
    </row>
    <row r="52" spans="2:10" ht="15" x14ac:dyDescent="0.2">
      <c r="B52" s="14"/>
      <c r="C52" s="14"/>
      <c r="D52" s="14"/>
      <c r="E52" s="14"/>
      <c r="F52" s="14"/>
      <c r="G52" s="14"/>
      <c r="H52" s="14"/>
      <c r="I52" s="14"/>
    </row>
    <row r="53" spans="2:10" customFormat="1" ht="18" x14ac:dyDescent="0.25">
      <c r="B53" s="54" t="s">
        <v>41</v>
      </c>
      <c r="C53" s="11"/>
      <c r="D53" s="11"/>
      <c r="E53" s="11"/>
      <c r="F53" s="11"/>
      <c r="G53" s="11"/>
      <c r="H53" s="3"/>
      <c r="I53" s="54" t="s">
        <v>114</v>
      </c>
    </row>
    <row r="54" spans="2:10" ht="15" x14ac:dyDescent="0.2">
      <c r="B54" s="14"/>
      <c r="C54" s="14"/>
      <c r="D54" s="14"/>
      <c r="E54" s="14"/>
      <c r="F54" s="14"/>
      <c r="G54" s="14"/>
      <c r="H54" s="14"/>
      <c r="I54" s="14"/>
    </row>
    <row r="55" spans="2:10" ht="15.75" x14ac:dyDescent="0.25">
      <c r="B55" s="16" t="s">
        <v>42</v>
      </c>
      <c r="C55" s="14"/>
      <c r="D55" s="14"/>
      <c r="E55" s="14"/>
      <c r="F55" s="14"/>
      <c r="G55" s="14"/>
      <c r="H55" s="14"/>
      <c r="I55" s="14"/>
    </row>
    <row r="56" spans="2:10" ht="15" x14ac:dyDescent="0.2">
      <c r="B56" s="14">
        <v>1</v>
      </c>
      <c r="C56" s="78" t="b">
        <v>0</v>
      </c>
      <c r="D56" s="14"/>
      <c r="E56" s="14"/>
      <c r="F56" s="14"/>
      <c r="G56" s="14"/>
      <c r="H56" s="14"/>
      <c r="I56" s="14"/>
    </row>
    <row r="57" spans="2:10" ht="15" x14ac:dyDescent="0.2">
      <c r="B57" s="14">
        <v>2</v>
      </c>
      <c r="C57" s="78" t="b">
        <v>0</v>
      </c>
      <c r="D57" s="81">
        <f t="shared" ref="D57:D58" si="2">+IF(C57=TRUE,1,0)</f>
        <v>0</v>
      </c>
      <c r="E57" s="14"/>
      <c r="F57" s="14"/>
      <c r="G57" s="14"/>
      <c r="H57" s="14"/>
      <c r="I57" s="144" t="s">
        <v>160</v>
      </c>
    </row>
    <row r="58" spans="2:10" ht="15" x14ac:dyDescent="0.2">
      <c r="B58" s="14">
        <v>3</v>
      </c>
      <c r="C58" s="78" t="b">
        <v>0</v>
      </c>
      <c r="D58" s="82">
        <f t="shared" si="2"/>
        <v>0</v>
      </c>
      <c r="E58" s="14"/>
      <c r="F58" s="14"/>
      <c r="G58" s="14"/>
      <c r="H58" s="14"/>
      <c r="I58" s="14"/>
    </row>
    <row r="59" spans="2:10" ht="15.75" x14ac:dyDescent="0.25">
      <c r="B59" s="14"/>
      <c r="C59" s="14"/>
      <c r="D59" s="14">
        <f>SUM(D57:D58)</f>
        <v>0</v>
      </c>
      <c r="E59" s="14"/>
      <c r="F59" s="14"/>
      <c r="G59" s="14"/>
      <c r="H59" s="14"/>
      <c r="I59" s="16" t="s">
        <v>44</v>
      </c>
    </row>
    <row r="60" spans="2:10" ht="138" customHeight="1" x14ac:dyDescent="0.2">
      <c r="B60" s="14"/>
      <c r="C60" s="14"/>
      <c r="D60" s="14"/>
      <c r="E60" s="14"/>
      <c r="F60" s="14"/>
      <c r="G60" s="14"/>
      <c r="H60" s="14"/>
      <c r="I60" s="143" t="s">
        <v>84</v>
      </c>
      <c r="J60" s="79"/>
    </row>
    <row r="61" spans="2:10" ht="15" x14ac:dyDescent="0.2">
      <c r="B61" s="14"/>
      <c r="C61" s="14"/>
      <c r="D61" s="14"/>
      <c r="E61" s="14"/>
      <c r="F61" s="14"/>
      <c r="G61" s="14"/>
      <c r="H61" s="14"/>
      <c r="I61" s="14"/>
    </row>
    <row r="62" spans="2:10" ht="15.75" x14ac:dyDescent="0.25">
      <c r="B62" s="14"/>
      <c r="C62" s="14"/>
      <c r="D62" s="14"/>
      <c r="E62" s="14"/>
      <c r="F62" s="14"/>
      <c r="G62" s="14"/>
      <c r="H62" s="14"/>
      <c r="I62" s="16" t="s">
        <v>45</v>
      </c>
    </row>
    <row r="63" spans="2:10" ht="195" x14ac:dyDescent="0.2">
      <c r="B63" s="14"/>
      <c r="C63" s="14"/>
      <c r="D63" s="14"/>
      <c r="E63" s="14"/>
      <c r="F63" s="14"/>
      <c r="G63" s="14"/>
      <c r="H63" s="14"/>
      <c r="I63" s="143" t="s">
        <v>103</v>
      </c>
      <c r="J63" s="79"/>
    </row>
    <row r="64" spans="2:10" ht="15" x14ac:dyDescent="0.2">
      <c r="B64" s="14"/>
      <c r="C64" s="14"/>
      <c r="D64" s="14"/>
      <c r="E64" s="14"/>
      <c r="F64" s="14"/>
      <c r="G64" s="14"/>
      <c r="H64" s="14"/>
      <c r="I64" s="14"/>
    </row>
    <row r="65" spans="2:10" ht="15.75" x14ac:dyDescent="0.25">
      <c r="B65" s="14"/>
      <c r="C65" s="14"/>
      <c r="D65" s="14"/>
      <c r="E65" s="14"/>
      <c r="F65" s="14"/>
      <c r="G65" s="14"/>
      <c r="H65" s="14"/>
      <c r="I65" s="16" t="s">
        <v>71</v>
      </c>
    </row>
    <row r="66" spans="2:10" ht="195" x14ac:dyDescent="0.2">
      <c r="B66" s="14"/>
      <c r="C66" s="14"/>
      <c r="D66" s="14"/>
      <c r="E66" s="14"/>
      <c r="F66" s="14"/>
      <c r="G66" s="14"/>
      <c r="H66" s="14"/>
      <c r="I66" s="143" t="s">
        <v>144</v>
      </c>
      <c r="J66" s="79"/>
    </row>
    <row r="67" spans="2:10" ht="15" x14ac:dyDescent="0.2">
      <c r="B67" s="14"/>
      <c r="C67" s="14"/>
      <c r="D67" s="14"/>
      <c r="E67" s="14"/>
      <c r="F67" s="14"/>
      <c r="G67" s="14"/>
      <c r="H67" s="14"/>
      <c r="I67" s="14"/>
    </row>
    <row r="68" spans="2:10" ht="15" hidden="1" x14ac:dyDescent="0.2">
      <c r="B68" s="14"/>
      <c r="C68" s="14"/>
      <c r="D68" s="14"/>
      <c r="E68" s="14"/>
      <c r="F68" s="14"/>
      <c r="G68" s="14"/>
      <c r="H68" s="14"/>
      <c r="I68" s="14"/>
    </row>
    <row r="69" spans="2:10" ht="15" hidden="1" x14ac:dyDescent="0.2">
      <c r="B69" s="14"/>
      <c r="C69" s="14"/>
      <c r="D69" s="14"/>
      <c r="E69" s="14"/>
      <c r="F69" s="14"/>
      <c r="G69" s="14"/>
      <c r="H69" s="14"/>
      <c r="I69" s="14"/>
    </row>
    <row r="70" spans="2:10" ht="15" hidden="1" x14ac:dyDescent="0.2">
      <c r="B70" s="14"/>
      <c r="C70" s="14"/>
      <c r="D70" s="14"/>
      <c r="E70" s="14"/>
      <c r="F70" s="14"/>
      <c r="G70" s="14"/>
      <c r="H70" s="14"/>
      <c r="I70" s="14"/>
    </row>
    <row r="71" spans="2:10" ht="15" hidden="1" x14ac:dyDescent="0.2">
      <c r="B71" s="14"/>
      <c r="C71" s="14"/>
      <c r="D71" s="14"/>
      <c r="E71" s="14"/>
      <c r="F71" s="14"/>
      <c r="G71" s="14"/>
      <c r="H71" s="14"/>
      <c r="I71" s="14"/>
    </row>
    <row r="72" spans="2:10" ht="15" hidden="1" x14ac:dyDescent="0.2">
      <c r="B72" s="14"/>
      <c r="C72" s="14"/>
      <c r="D72" s="14"/>
      <c r="E72" s="14"/>
      <c r="F72" s="14"/>
      <c r="G72" s="14"/>
      <c r="H72" s="14"/>
      <c r="I72" s="14"/>
    </row>
    <row r="73" spans="2:10" ht="15" hidden="1" x14ac:dyDescent="0.2">
      <c r="B73" s="14"/>
      <c r="C73" s="14"/>
      <c r="D73" s="14"/>
      <c r="E73" s="14"/>
      <c r="F73" s="14"/>
      <c r="G73" s="14"/>
      <c r="H73" s="14"/>
      <c r="I73" s="14"/>
    </row>
    <row r="74" spans="2:10" ht="15" hidden="1" x14ac:dyDescent="0.2">
      <c r="B74" s="14"/>
      <c r="C74" s="14"/>
      <c r="D74" s="14"/>
      <c r="E74" s="14"/>
      <c r="F74" s="14"/>
      <c r="G74" s="14"/>
      <c r="H74" s="14"/>
      <c r="I74" s="14"/>
    </row>
    <row r="75" spans="2:10" ht="15" hidden="1" x14ac:dyDescent="0.2">
      <c r="B75" s="14"/>
      <c r="C75" s="14"/>
      <c r="D75" s="14"/>
      <c r="E75" s="14"/>
      <c r="F75" s="14"/>
      <c r="G75" s="14"/>
      <c r="H75" s="14"/>
      <c r="I75" s="14"/>
    </row>
    <row r="76" spans="2:10" ht="15" hidden="1" x14ac:dyDescent="0.2">
      <c r="B76" s="14"/>
      <c r="C76" s="14"/>
      <c r="D76" s="14"/>
      <c r="E76" s="14"/>
      <c r="F76" s="14"/>
      <c r="G76" s="14"/>
      <c r="H76" s="14"/>
      <c r="I76" s="14"/>
    </row>
    <row r="77" spans="2:10" ht="15" hidden="1" x14ac:dyDescent="0.2">
      <c r="B77" s="14"/>
      <c r="C77" s="14"/>
      <c r="D77" s="14"/>
      <c r="E77" s="14"/>
      <c r="F77" s="14"/>
      <c r="G77" s="14"/>
      <c r="H77" s="14"/>
      <c r="I77" s="14"/>
    </row>
    <row r="78" spans="2:10" ht="15" hidden="1" x14ac:dyDescent="0.2">
      <c r="B78" s="14"/>
      <c r="C78" s="14"/>
      <c r="D78" s="14"/>
      <c r="E78" s="14"/>
      <c r="F78" s="14"/>
      <c r="G78" s="14"/>
      <c r="H78" s="14"/>
      <c r="I78" s="14"/>
    </row>
    <row r="79" spans="2:10" ht="15" hidden="1" x14ac:dyDescent="0.2">
      <c r="B79" s="14"/>
      <c r="C79" s="14"/>
      <c r="D79" s="14"/>
      <c r="E79" s="14"/>
      <c r="F79" s="14"/>
      <c r="G79" s="14"/>
      <c r="H79" s="14"/>
      <c r="I79" s="14"/>
    </row>
    <row r="80" spans="2:10" ht="15" hidden="1" x14ac:dyDescent="0.2">
      <c r="B80" s="14"/>
      <c r="C80" s="14"/>
      <c r="D80" s="14"/>
      <c r="E80" s="14"/>
      <c r="F80" s="14"/>
      <c r="G80" s="14"/>
      <c r="H80" s="14"/>
      <c r="I80" s="14"/>
    </row>
    <row r="81" spans="2:9" ht="15" hidden="1" x14ac:dyDescent="0.2">
      <c r="B81" s="14"/>
      <c r="C81" s="14"/>
      <c r="D81" s="14"/>
      <c r="E81" s="14"/>
      <c r="F81" s="14"/>
      <c r="G81" s="14"/>
      <c r="H81" s="14"/>
      <c r="I81" s="14"/>
    </row>
    <row r="82" spans="2:9" ht="15" hidden="1" x14ac:dyDescent="0.2">
      <c r="B82" s="14"/>
      <c r="C82" s="14"/>
      <c r="D82" s="14"/>
      <c r="E82" s="14"/>
      <c r="F82" s="14"/>
      <c r="G82" s="14"/>
      <c r="H82" s="14"/>
      <c r="I82" s="14"/>
    </row>
    <row r="83" spans="2:9" ht="15" hidden="1" x14ac:dyDescent="0.2">
      <c r="B83" s="14"/>
      <c r="C83" s="14"/>
      <c r="D83" s="14"/>
      <c r="E83" s="14"/>
      <c r="F83" s="14"/>
      <c r="G83" s="14"/>
      <c r="H83" s="14"/>
      <c r="I83" s="14"/>
    </row>
  </sheetData>
  <sheetProtection algorithmName="SHA-512" hashValue="6/+io1Qv0F8wnbGQAdKiZHb59zza8ztIkg8BICaXJEczLfUGOoV5sFPNe5huX8qVuZ4PjF8kAsW56/rIEiYpxg==" saltValue="E/yglcHHq3s7tshvTRgJWg==" spinCount="100000" sheet="1" objects="1" scenarios="1"/>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Voor leden cao community</vt:lpstr>
      <vt:lpstr>Inleiding</vt:lpstr>
      <vt:lpstr>Stap 1 Toets deelname</vt:lpstr>
      <vt:lpstr>Stap 2 Salaris en verlof</vt:lpstr>
      <vt:lpstr>Stap 3 Pensioen berekenen</vt:lpstr>
      <vt:lpstr>Stap 4 Informatie en vervolg</vt:lpstr>
      <vt:lpstr>Salarisadministratie</vt:lpstr>
      <vt:lpstr>Beheergegevens</vt:lpstr>
      <vt:lpstr>'Stap 4 Informatie en vervolg'!Afdrukbereik</vt:lpstr>
    </vt:vector>
  </TitlesOfParts>
  <Company>Parnassia Groep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01209420</dc:creator>
  <cp:lastModifiedBy>vverstraete</cp:lastModifiedBy>
  <cp:lastPrinted>2022-04-04T07:31:17Z</cp:lastPrinted>
  <dcterms:created xsi:type="dcterms:W3CDTF">2022-03-22T14:30:04Z</dcterms:created>
  <dcterms:modified xsi:type="dcterms:W3CDTF">2022-05-31T12:56:34Z</dcterms:modified>
</cp:coreProperties>
</file>